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v\Desktop\R1年度財務諸表等入力シート\"/>
    </mc:Choice>
  </mc:AlternateContent>
  <xr:revisionPtr revIDLastSave="0" documentId="8_{1200BA41-1E8B-4FDD-8C99-7A0E87B85AF8}" xr6:coauthVersionLast="45" xr6:coauthVersionMax="45" xr10:uidLastSave="{00000000-0000-0000-0000-000000000000}"/>
  <bookViews>
    <workbookView xWindow="-120" yWindow="-120" windowWidth="29040" windowHeight="15840" xr2:uid="{B5B0B7F0-4691-4BC6-9A75-7B459541B66A}"/>
  </bookViews>
  <sheets>
    <sheet name="第二号第二様式" sheetId="1" r:id="rId1"/>
  </sheets>
  <definedNames>
    <definedName name="_xlnm.Print_Titles" localSheetId="0">第二号第二様式!$1:$7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1" l="1"/>
  <c r="J42" i="1" s="1"/>
  <c r="H41" i="1"/>
  <c r="J41" i="1" s="1"/>
  <c r="H40" i="1"/>
  <c r="J40" i="1" s="1"/>
  <c r="H38" i="1"/>
  <c r="J38" i="1" s="1"/>
  <c r="G36" i="1"/>
  <c r="I35" i="1"/>
  <c r="G35" i="1"/>
  <c r="F35" i="1"/>
  <c r="E35" i="1"/>
  <c r="H35" i="1" s="1"/>
  <c r="J35" i="1" s="1"/>
  <c r="H34" i="1"/>
  <c r="J34" i="1" s="1"/>
  <c r="H33" i="1"/>
  <c r="J33" i="1" s="1"/>
  <c r="H32" i="1"/>
  <c r="J32" i="1" s="1"/>
  <c r="I31" i="1"/>
  <c r="I36" i="1" s="1"/>
  <c r="G31" i="1"/>
  <c r="F31" i="1"/>
  <c r="F36" i="1" s="1"/>
  <c r="E31" i="1"/>
  <c r="H31" i="1" s="1"/>
  <c r="J31" i="1" s="1"/>
  <c r="J36" i="1" s="1"/>
  <c r="H30" i="1"/>
  <c r="J30" i="1" s="1"/>
  <c r="H29" i="1"/>
  <c r="J29" i="1" s="1"/>
  <c r="I26" i="1"/>
  <c r="G26" i="1"/>
  <c r="F26" i="1"/>
  <c r="E26" i="1"/>
  <c r="H26" i="1" s="1"/>
  <c r="J26" i="1" s="1"/>
  <c r="H25" i="1"/>
  <c r="J25" i="1" s="1"/>
  <c r="H24" i="1"/>
  <c r="J24" i="1" s="1"/>
  <c r="I23" i="1"/>
  <c r="I27" i="1" s="1"/>
  <c r="G23" i="1"/>
  <c r="G27" i="1" s="1"/>
  <c r="F23" i="1"/>
  <c r="F27" i="1" s="1"/>
  <c r="E23" i="1"/>
  <c r="E27" i="1" s="1"/>
  <c r="H22" i="1"/>
  <c r="J22" i="1" s="1"/>
  <c r="H21" i="1"/>
  <c r="J21" i="1" s="1"/>
  <c r="H20" i="1"/>
  <c r="J20" i="1" s="1"/>
  <c r="I18" i="1"/>
  <c r="G18" i="1"/>
  <c r="F18" i="1"/>
  <c r="E18" i="1"/>
  <c r="H18" i="1" s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I11" i="1"/>
  <c r="I19" i="1" s="1"/>
  <c r="I28" i="1" s="1"/>
  <c r="I37" i="1" s="1"/>
  <c r="I39" i="1" s="1"/>
  <c r="I43" i="1" s="1"/>
  <c r="G11" i="1"/>
  <c r="G19" i="1" s="1"/>
  <c r="F11" i="1"/>
  <c r="F19" i="1" s="1"/>
  <c r="F28" i="1" s="1"/>
  <c r="F37" i="1" s="1"/>
  <c r="F39" i="1" s="1"/>
  <c r="F43" i="1" s="1"/>
  <c r="E11" i="1"/>
  <c r="E19" i="1" s="1"/>
  <c r="H10" i="1"/>
  <c r="J10" i="1" s="1"/>
  <c r="H9" i="1"/>
  <c r="J9" i="1" s="1"/>
  <c r="H8" i="1"/>
  <c r="J8" i="1" s="1"/>
  <c r="H27" i="1" l="1"/>
  <c r="G28" i="1"/>
  <c r="G37" i="1" s="1"/>
  <c r="G39" i="1" s="1"/>
  <c r="G43" i="1" s="1"/>
  <c r="H19" i="1"/>
  <c r="E28" i="1"/>
  <c r="E36" i="1"/>
  <c r="H36" i="1" s="1"/>
  <c r="H11" i="1"/>
  <c r="J11" i="1" s="1"/>
  <c r="J19" i="1" s="1"/>
  <c r="J28" i="1" s="1"/>
  <c r="J37" i="1" s="1"/>
  <c r="J39" i="1" s="1"/>
  <c r="J43" i="1" s="1"/>
  <c r="H23" i="1"/>
  <c r="J23" i="1" s="1"/>
  <c r="J27" i="1" s="1"/>
  <c r="H28" i="1" l="1"/>
  <c r="E37" i="1"/>
  <c r="E39" i="1" l="1"/>
  <c r="H37" i="1"/>
  <c r="E43" i="1" l="1"/>
  <c r="H43" i="1" s="1"/>
  <c r="H39" i="1"/>
</calcChain>
</file>

<file path=xl/sharedStrings.xml><?xml version="1.0" encoding="utf-8"?>
<sst xmlns="http://schemas.openxmlformats.org/spreadsheetml/2006/main" count="57" uniqueCount="53">
  <si>
    <t>第二号第二様式（第二十三条第四項関係）</t>
    <rPh sb="0" eb="1">
      <t>ダイ</t>
    </rPh>
    <rPh sb="1" eb="2">
      <t>ニ</t>
    </rPh>
    <rPh sb="2" eb="3">
      <t>ゴウ</t>
    </rPh>
    <rPh sb="3" eb="5">
      <t>ダイニ</t>
    </rPh>
    <rPh sb="5" eb="7">
      <t>ヨウシキ</t>
    </rPh>
    <phoneticPr fontId="4"/>
  </si>
  <si>
    <t>事業活動内訳表</t>
    <rPh sb="0" eb="2">
      <t>ジギョウ</t>
    </rPh>
    <rPh sb="2" eb="4">
      <t>カツドウ</t>
    </rPh>
    <phoneticPr fontId="4"/>
  </si>
  <si>
    <t>（自）平成31年4月1日  （至）平成32年3月31日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</si>
  <si>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</si>
  <si>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</si>
  <si>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</si>
  <si>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</si>
  <si>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</si>
  <si>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8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</si>
  <si>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</si>
  <si>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</si>
  <si>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サービス活動増減の部</t>
  </si>
  <si>
    <t>収益</t>
  </si>
  <si>
    <t>介護保険事業収益</t>
  </si>
  <si>
    <t>老人福祉事業収益</t>
  </si>
  <si>
    <t>経常経費寄附金収益</t>
  </si>
  <si>
    <t>サービス活動収益計（１）</t>
  </si>
  <si>
    <t>費用</t>
  </si>
  <si>
    <t>人件費</t>
  </si>
  <si>
    <t>事業費</t>
  </si>
  <si>
    <t>事務費</t>
  </si>
  <si>
    <t>利用者負担軽減額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</si>
  <si>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</si>
  <si>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</si>
  <si>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</si>
  <si>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</si>
  <si>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</si>
  <si>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借入金利息補助金収益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</si>
  <si>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</si>
  <si>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</si>
  <si>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</si>
  <si>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</si>
  <si>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</si>
  <si>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</si>
  <si>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</si>
  <si>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</si>
  <si>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</si>
  <si>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</si>
  <si>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サービス区分間繰入金収益</t>
  </si>
  <si>
    <t>特別収益計（８）</t>
  </si>
  <si>
    <t>固定資産売却損・処分損</t>
  </si>
  <si>
    <t>国庫補助金等特別積立金積立額</t>
  </si>
  <si>
    <t>サービス区分間繰入金費用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</si>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</sst>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9" fillId="0" borderId="0">
      <alignment horizontal="left" vertical="top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10" fillId="0" borderId="2" xfId="2" applyNumberFormat="1" applyFont="1" applyBorder="1" applyAlignment="1" applyProtection="1">
      <alignment vertical="top" shrinkToFit="1"/>
      <protection locked="0"/>
    </xf>
    <xf numFmtId="176" fontId="10" fillId="0" borderId="2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10" fillId="0" borderId="3" xfId="2" applyNumberFormat="1" applyFont="1" applyBorder="1" applyAlignment="1" applyProtection="1">
      <alignment vertical="top" shrinkToFit="1"/>
      <protection locked="0"/>
    </xf>
    <xf numFmtId="176" fontId="10" fillId="0" borderId="3" xfId="0" applyNumberFormat="1" applyFont="1" applyBorder="1" applyProtection="1">
      <alignment vertical="center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10" fillId="0" borderId="1" xfId="2" applyNumberFormat="1" applyFont="1" applyBorder="1" applyAlignment="1" applyProtection="1">
      <alignment vertical="top" shrinkToFit="1"/>
      <protection locked="0"/>
    </xf>
    <xf numFmtId="176" fontId="10" fillId="0" borderId="1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10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10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10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10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1ECFF157-9BE7-4FAA-AF1A-7C45FDD2CEFC}"/>
    <cellStyle name="標準 3" xfId="1" xr:uid="{BD8DCD11-A77E-4661-9B3C-6ADCD251AE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ED3C-4A50-4A49-A825-410415C3EB36}">
  <sheetPr>
    <pageSetUpPr fitToPage="1"/>
  </sheetPr>
  <dimension ref="B2:J43"/>
  <sheetViews>
    <sheetView showGridLines="0" tabSelected="1" workbookViewId="0"/>
  </sheetViews>
  <sheetFormatPr defaultRowHeight="13.5"/>
  <cols>
    <col min="1" max="3" width="2.875" customWidth="1"/>
    <col min="4" max="4" width="59.25" customWidth="1"/>
    <col min="5" max="10" width="20.75" customWidth="1"/>
  </cols>
  <sheetData>
    <row r="2" spans="2:10" ht="21">
      <c r="B2" s="1"/>
      <c r="C2" s="1"/>
      <c r="D2" s="1"/>
      <c r="E2" s="1"/>
      <c r="F2" s="2"/>
      <c r="G2" s="2"/>
      <c r="H2" s="2"/>
      <c r="I2" s="3"/>
      <c r="J2" s="4" t="s">
        <v>0</v>
      </c>
    </row>
    <row r="3" spans="2:10" ht="21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0" ht="14.25">
      <c r="B4" s="6"/>
      <c r="C4" s="6"/>
      <c r="D4" s="6"/>
      <c r="E4" s="6"/>
      <c r="F4" s="6"/>
      <c r="G4" s="6"/>
      <c r="H4" s="6"/>
      <c r="I4" s="2"/>
      <c r="J4" s="2"/>
    </row>
    <row r="5" spans="2:10" ht="21">
      <c r="B5" s="7" t="s">
        <v>2</v>
      </c>
      <c r="C5" s="7"/>
      <c r="D5" s="7"/>
      <c r="E5" s="7"/>
      <c r="F5" s="7"/>
      <c r="G5" s="7"/>
      <c r="H5" s="7"/>
      <c r="I5" s="7"/>
      <c r="J5" s="7"/>
    </row>
    <row r="6" spans="2:10" ht="15.75">
      <c r="B6" s="8"/>
      <c r="C6" s="8"/>
      <c r="D6" s="8"/>
      <c r="E6" s="8"/>
      <c r="F6" s="8"/>
      <c r="G6" s="8"/>
      <c r="H6" s="2"/>
      <c r="I6" s="2"/>
      <c r="J6" s="8" t="s">
        <v>3</v>
      </c>
    </row>
    <row r="7" spans="2:10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2:10" ht="14.25">
      <c r="B8" s="11" t="s">
        <v>11</v>
      </c>
      <c r="C8" s="11" t="s">
        <v>12</v>
      </c>
      <c r="D8" s="12" t="s">
        <v>13</v>
      </c>
      <c r="E8" s="13">
        <v>517898221</v>
      </c>
      <c r="F8" s="13">
        <v>65750052</v>
      </c>
      <c r="G8" s="13"/>
      <c r="H8" s="13">
        <f>E8+F8+G8</f>
        <v>583648273</v>
      </c>
      <c r="I8" s="14"/>
      <c r="J8" s="13">
        <f>H8-ABS(I8)</f>
        <v>583648273</v>
      </c>
    </row>
    <row r="9" spans="2:10" ht="14.25">
      <c r="B9" s="15"/>
      <c r="C9" s="15"/>
      <c r="D9" s="16" t="s">
        <v>14</v>
      </c>
      <c r="E9" s="17">
        <v>24553672</v>
      </c>
      <c r="F9" s="17"/>
      <c r="G9" s="17"/>
      <c r="H9" s="17">
        <f t="shared" ref="H9:H43" si="0">E9+F9+G9</f>
        <v>24553672</v>
      </c>
      <c r="I9" s="18"/>
      <c r="J9" s="17">
        <f t="shared" ref="J9:J42" si="1">H9-ABS(I9)</f>
        <v>24553672</v>
      </c>
    </row>
    <row r="10" spans="2:10" ht="14.25">
      <c r="B10" s="15"/>
      <c r="C10" s="15"/>
      <c r="D10" s="16" t="s">
        <v>15</v>
      </c>
      <c r="E10" s="17">
        <v>470000</v>
      </c>
      <c r="F10" s="17"/>
      <c r="G10" s="17"/>
      <c r="H10" s="17">
        <f t="shared" si="0"/>
        <v>470000</v>
      </c>
      <c r="I10" s="19"/>
      <c r="J10" s="17">
        <f t="shared" si="1"/>
        <v>470000</v>
      </c>
    </row>
    <row r="11" spans="2:10" ht="14.25">
      <c r="B11" s="15"/>
      <c r="C11" s="20"/>
      <c r="D11" s="21" t="s">
        <v>16</v>
      </c>
      <c r="E11" s="22">
        <f>+E8+E9+E10</f>
        <v>542921893</v>
      </c>
      <c r="F11" s="22">
        <f>+F8+F9+F10</f>
        <v>65750052</v>
      </c>
      <c r="G11" s="22">
        <f>+G8+G9+G10</f>
        <v>0</v>
      </c>
      <c r="H11" s="22">
        <f t="shared" si="0"/>
        <v>608671945</v>
      </c>
      <c r="I11" s="23">
        <f>+I8+I9+I10</f>
        <v>0</v>
      </c>
      <c r="J11" s="22">
        <f t="shared" si="1"/>
        <v>608671945</v>
      </c>
    </row>
    <row r="12" spans="2:10" ht="14.25">
      <c r="B12" s="15"/>
      <c r="C12" s="11" t="s">
        <v>17</v>
      </c>
      <c r="D12" s="16" t="s">
        <v>18</v>
      </c>
      <c r="E12" s="17">
        <v>356277198</v>
      </c>
      <c r="F12" s="17">
        <v>53742452</v>
      </c>
      <c r="G12" s="17"/>
      <c r="H12" s="17">
        <f t="shared" si="0"/>
        <v>410019650</v>
      </c>
      <c r="I12" s="14"/>
      <c r="J12" s="17">
        <f t="shared" si="1"/>
        <v>410019650</v>
      </c>
    </row>
    <row r="13" spans="2:10" ht="14.25">
      <c r="B13" s="15"/>
      <c r="C13" s="15"/>
      <c r="D13" s="16" t="s">
        <v>19</v>
      </c>
      <c r="E13" s="17">
        <v>92970546</v>
      </c>
      <c r="F13" s="17">
        <v>2717887</v>
      </c>
      <c r="G13" s="17"/>
      <c r="H13" s="17">
        <f t="shared" si="0"/>
        <v>95688433</v>
      </c>
      <c r="I13" s="18"/>
      <c r="J13" s="17">
        <f t="shared" si="1"/>
        <v>95688433</v>
      </c>
    </row>
    <row r="14" spans="2:10" ht="14.25">
      <c r="B14" s="15"/>
      <c r="C14" s="15"/>
      <c r="D14" s="16" t="s">
        <v>20</v>
      </c>
      <c r="E14" s="17">
        <v>60689320</v>
      </c>
      <c r="F14" s="17">
        <v>11947418</v>
      </c>
      <c r="G14" s="17"/>
      <c r="H14" s="17">
        <f t="shared" si="0"/>
        <v>72636738</v>
      </c>
      <c r="I14" s="18"/>
      <c r="J14" s="17">
        <f t="shared" si="1"/>
        <v>72636738</v>
      </c>
    </row>
    <row r="15" spans="2:10" ht="14.25">
      <c r="B15" s="15"/>
      <c r="C15" s="15"/>
      <c r="D15" s="16" t="s">
        <v>21</v>
      </c>
      <c r="E15" s="17">
        <v>71969</v>
      </c>
      <c r="F15" s="17"/>
      <c r="G15" s="17"/>
      <c r="H15" s="17">
        <f t="shared" si="0"/>
        <v>71969</v>
      </c>
      <c r="I15" s="18"/>
      <c r="J15" s="17">
        <f t="shared" si="1"/>
        <v>71969</v>
      </c>
    </row>
    <row r="16" spans="2:10" ht="14.25">
      <c r="B16" s="15"/>
      <c r="C16" s="15"/>
      <c r="D16" s="16" t="s">
        <v>22</v>
      </c>
      <c r="E16" s="17">
        <v>42688466</v>
      </c>
      <c r="F16" s="17">
        <v>1245605</v>
      </c>
      <c r="G16" s="17"/>
      <c r="H16" s="17">
        <f t="shared" si="0"/>
        <v>43934071</v>
      </c>
      <c r="I16" s="18"/>
      <c r="J16" s="17">
        <f t="shared" si="1"/>
        <v>43934071</v>
      </c>
    </row>
    <row r="17" spans="2:10" ht="14.25">
      <c r="B17" s="15"/>
      <c r="C17" s="15"/>
      <c r="D17" s="16" t="s">
        <v>23</v>
      </c>
      <c r="E17" s="17">
        <v>-27476048</v>
      </c>
      <c r="F17" s="17">
        <v>-731250</v>
      </c>
      <c r="G17" s="17"/>
      <c r="H17" s="17">
        <f t="shared" si="0"/>
        <v>-28207298</v>
      </c>
      <c r="I17" s="19"/>
      <c r="J17" s="17">
        <f t="shared" si="1"/>
        <v>-28207298</v>
      </c>
    </row>
    <row r="18" spans="2:10" ht="14.25">
      <c r="B18" s="15"/>
      <c r="C18" s="20"/>
      <c r="D18" s="21" t="s">
        <v>24</v>
      </c>
      <c r="E18" s="22">
        <f>+E12+E13+E14+E15+E16+E17</f>
        <v>525221451</v>
      </c>
      <c r="F18" s="22">
        <f>+F12+F13+F14+F15+F16+F17</f>
        <v>68922112</v>
      </c>
      <c r="G18" s="22">
        <f>+G12+G13+G14+G15+G16+G17</f>
        <v>0</v>
      </c>
      <c r="H18" s="22">
        <f t="shared" si="0"/>
        <v>594143563</v>
      </c>
      <c r="I18" s="23">
        <f>+I12+I13+I14+I15+I16+I17</f>
        <v>0</v>
      </c>
      <c r="J18" s="22">
        <f t="shared" si="1"/>
        <v>594143563</v>
      </c>
    </row>
    <row r="19" spans="2:10" ht="14.25">
      <c r="B19" s="20"/>
      <c r="C19" s="24" t="s">
        <v>25</v>
      </c>
      <c r="D19" s="25"/>
      <c r="E19" s="26">
        <f xml:space="preserve"> +E11 - E18</f>
        <v>17700442</v>
      </c>
      <c r="F19" s="26">
        <f xml:space="preserve"> +F11 - F18</f>
        <v>-3172060</v>
      </c>
      <c r="G19" s="26">
        <f xml:space="preserve"> +G11 - G18</f>
        <v>0</v>
      </c>
      <c r="H19" s="26">
        <f t="shared" si="0"/>
        <v>14528382</v>
      </c>
      <c r="I19" s="23">
        <f xml:space="preserve"> +I11 - I18</f>
        <v>0</v>
      </c>
      <c r="J19" s="26">
        <f>J11-J18</f>
        <v>14528382</v>
      </c>
    </row>
    <row r="20" spans="2:10" ht="14.25">
      <c r="B20" s="11" t="s">
        <v>26</v>
      </c>
      <c r="C20" s="11" t="s">
        <v>12</v>
      </c>
      <c r="D20" s="16" t="s">
        <v>27</v>
      </c>
      <c r="E20" s="17">
        <v>83218</v>
      </c>
      <c r="F20" s="17"/>
      <c r="G20" s="17"/>
      <c r="H20" s="17">
        <f t="shared" si="0"/>
        <v>83218</v>
      </c>
      <c r="I20" s="14"/>
      <c r="J20" s="17">
        <f t="shared" si="1"/>
        <v>83218</v>
      </c>
    </row>
    <row r="21" spans="2:10" ht="14.25">
      <c r="B21" s="15"/>
      <c r="C21" s="15"/>
      <c r="D21" s="16" t="s">
        <v>28</v>
      </c>
      <c r="E21" s="17">
        <v>6996</v>
      </c>
      <c r="F21" s="17">
        <v>114</v>
      </c>
      <c r="G21" s="17"/>
      <c r="H21" s="17">
        <f t="shared" si="0"/>
        <v>7110</v>
      </c>
      <c r="I21" s="18"/>
      <c r="J21" s="17">
        <f t="shared" si="1"/>
        <v>7110</v>
      </c>
    </row>
    <row r="22" spans="2:10" ht="14.25">
      <c r="B22" s="15"/>
      <c r="C22" s="15"/>
      <c r="D22" s="16" t="s">
        <v>29</v>
      </c>
      <c r="E22" s="17">
        <v>5442764</v>
      </c>
      <c r="F22" s="17">
        <v>3806032</v>
      </c>
      <c r="G22" s="17"/>
      <c r="H22" s="17">
        <f t="shared" si="0"/>
        <v>9248796</v>
      </c>
      <c r="I22" s="19"/>
      <c r="J22" s="17">
        <f t="shared" si="1"/>
        <v>9248796</v>
      </c>
    </row>
    <row r="23" spans="2:10" ht="14.25">
      <c r="B23" s="15"/>
      <c r="C23" s="20"/>
      <c r="D23" s="21" t="s">
        <v>30</v>
      </c>
      <c r="E23" s="22">
        <f>+E20+E21+E22</f>
        <v>5532978</v>
      </c>
      <c r="F23" s="22">
        <f>+F20+F21+F22</f>
        <v>3806146</v>
      </c>
      <c r="G23" s="22">
        <f>+G20+G21+G22</f>
        <v>0</v>
      </c>
      <c r="H23" s="22">
        <f t="shared" si="0"/>
        <v>9339124</v>
      </c>
      <c r="I23" s="23">
        <f>+I20+I21+I22</f>
        <v>0</v>
      </c>
      <c r="J23" s="22">
        <f t="shared" si="1"/>
        <v>9339124</v>
      </c>
    </row>
    <row r="24" spans="2:10" ht="14.25">
      <c r="B24" s="15"/>
      <c r="C24" s="11" t="s">
        <v>17</v>
      </c>
      <c r="D24" s="16" t="s">
        <v>31</v>
      </c>
      <c r="E24" s="17">
        <v>1663322</v>
      </c>
      <c r="F24" s="17"/>
      <c r="G24" s="17"/>
      <c r="H24" s="17">
        <f t="shared" si="0"/>
        <v>1663322</v>
      </c>
      <c r="I24" s="14"/>
      <c r="J24" s="17">
        <f t="shared" si="1"/>
        <v>1663322</v>
      </c>
    </row>
    <row r="25" spans="2:10" ht="14.25">
      <c r="B25" s="15"/>
      <c r="C25" s="15"/>
      <c r="D25" s="16" t="s">
        <v>32</v>
      </c>
      <c r="E25" s="17">
        <v>2392451</v>
      </c>
      <c r="F25" s="17">
        <v>1767723</v>
      </c>
      <c r="G25" s="17"/>
      <c r="H25" s="17">
        <f t="shared" si="0"/>
        <v>4160174</v>
      </c>
      <c r="I25" s="19"/>
      <c r="J25" s="17">
        <f t="shared" si="1"/>
        <v>4160174</v>
      </c>
    </row>
    <row r="26" spans="2:10" ht="14.25">
      <c r="B26" s="15"/>
      <c r="C26" s="20"/>
      <c r="D26" s="21" t="s">
        <v>33</v>
      </c>
      <c r="E26" s="22">
        <f>+E24+E25</f>
        <v>4055773</v>
      </c>
      <c r="F26" s="22">
        <f>+F24+F25</f>
        <v>1767723</v>
      </c>
      <c r="G26" s="22">
        <f>+G24+G25</f>
        <v>0</v>
      </c>
      <c r="H26" s="22">
        <f t="shared" si="0"/>
        <v>5823496</v>
      </c>
      <c r="I26" s="23">
        <f>+I24+I25</f>
        <v>0</v>
      </c>
      <c r="J26" s="22">
        <f t="shared" si="1"/>
        <v>5823496</v>
      </c>
    </row>
    <row r="27" spans="2:10" ht="14.25">
      <c r="B27" s="20"/>
      <c r="C27" s="24" t="s">
        <v>34</v>
      </c>
      <c r="D27" s="27"/>
      <c r="E27" s="28">
        <f xml:space="preserve"> +E23 - E26</f>
        <v>1477205</v>
      </c>
      <c r="F27" s="28">
        <f xml:space="preserve"> +F23 - F26</f>
        <v>2038423</v>
      </c>
      <c r="G27" s="28">
        <f xml:space="preserve"> +G23 - G26</f>
        <v>0</v>
      </c>
      <c r="H27" s="28">
        <f t="shared" si="0"/>
        <v>3515628</v>
      </c>
      <c r="I27" s="23">
        <f xml:space="preserve"> +I23 - I26</f>
        <v>0</v>
      </c>
      <c r="J27" s="28">
        <f>J23-J26</f>
        <v>3515628</v>
      </c>
    </row>
    <row r="28" spans="2:10" ht="14.25">
      <c r="B28" s="24" t="s">
        <v>35</v>
      </c>
      <c r="C28" s="29"/>
      <c r="D28" s="25"/>
      <c r="E28" s="26">
        <f xml:space="preserve"> +E19 +E27</f>
        <v>19177647</v>
      </c>
      <c r="F28" s="26">
        <f xml:space="preserve"> +F19 +F27</f>
        <v>-1133637</v>
      </c>
      <c r="G28" s="26">
        <f xml:space="preserve"> +G19 +G27</f>
        <v>0</v>
      </c>
      <c r="H28" s="26">
        <f t="shared" si="0"/>
        <v>18044010</v>
      </c>
      <c r="I28" s="23">
        <f xml:space="preserve"> +I19 +I27</f>
        <v>0</v>
      </c>
      <c r="J28" s="26">
        <f>J19+J27</f>
        <v>18044010</v>
      </c>
    </row>
    <row r="29" spans="2:10" ht="14.25">
      <c r="B29" s="11" t="s">
        <v>36</v>
      </c>
      <c r="C29" s="11" t="s">
        <v>12</v>
      </c>
      <c r="D29" s="16" t="s">
        <v>37</v>
      </c>
      <c r="E29" s="17"/>
      <c r="F29" s="17"/>
      <c r="G29" s="17"/>
      <c r="H29" s="17">
        <f t="shared" si="0"/>
        <v>0</v>
      </c>
      <c r="I29" s="14"/>
      <c r="J29" s="17">
        <f t="shared" si="1"/>
        <v>0</v>
      </c>
    </row>
    <row r="30" spans="2:10" ht="14.25">
      <c r="B30" s="15"/>
      <c r="C30" s="15"/>
      <c r="D30" s="16" t="s">
        <v>38</v>
      </c>
      <c r="E30" s="17">
        <v>24238850</v>
      </c>
      <c r="F30" s="17">
        <v>10000000</v>
      </c>
      <c r="G30" s="17"/>
      <c r="H30" s="17">
        <f t="shared" si="0"/>
        <v>34238850</v>
      </c>
      <c r="I30" s="19"/>
      <c r="J30" s="17">
        <f t="shared" si="1"/>
        <v>34238850</v>
      </c>
    </row>
    <row r="31" spans="2:10" ht="14.25">
      <c r="B31" s="15"/>
      <c r="C31" s="20"/>
      <c r="D31" s="21" t="s">
        <v>39</v>
      </c>
      <c r="E31" s="22">
        <f>+E29+E30</f>
        <v>24238850</v>
      </c>
      <c r="F31" s="22">
        <f>+F29+F30</f>
        <v>10000000</v>
      </c>
      <c r="G31" s="22">
        <f>+G29+G30</f>
        <v>0</v>
      </c>
      <c r="H31" s="22">
        <f t="shared" si="0"/>
        <v>34238850</v>
      </c>
      <c r="I31" s="23">
        <f>+I29+I30</f>
        <v>0</v>
      </c>
      <c r="J31" s="22">
        <f t="shared" si="1"/>
        <v>34238850</v>
      </c>
    </row>
    <row r="32" spans="2:10" ht="14.25">
      <c r="B32" s="15"/>
      <c r="C32" s="11" t="s">
        <v>17</v>
      </c>
      <c r="D32" s="16" t="s">
        <v>40</v>
      </c>
      <c r="E32" s="17"/>
      <c r="F32" s="17"/>
      <c r="G32" s="17"/>
      <c r="H32" s="17">
        <f t="shared" si="0"/>
        <v>0</v>
      </c>
      <c r="I32" s="14"/>
      <c r="J32" s="17">
        <f t="shared" si="1"/>
        <v>0</v>
      </c>
    </row>
    <row r="33" spans="2:10" ht="14.25">
      <c r="B33" s="15"/>
      <c r="C33" s="15"/>
      <c r="D33" s="16" t="s">
        <v>41</v>
      </c>
      <c r="E33" s="17"/>
      <c r="F33" s="17"/>
      <c r="G33" s="17"/>
      <c r="H33" s="17">
        <f t="shared" si="0"/>
        <v>0</v>
      </c>
      <c r="I33" s="18"/>
      <c r="J33" s="17">
        <f t="shared" si="1"/>
        <v>0</v>
      </c>
    </row>
    <row r="34" spans="2:10" ht="14.25">
      <c r="B34" s="15"/>
      <c r="C34" s="15"/>
      <c r="D34" s="16" t="s">
        <v>42</v>
      </c>
      <c r="E34" s="17">
        <v>31238850</v>
      </c>
      <c r="F34" s="17">
        <v>3000000</v>
      </c>
      <c r="G34" s="17"/>
      <c r="H34" s="17">
        <f t="shared" si="0"/>
        <v>34238850</v>
      </c>
      <c r="I34" s="19"/>
      <c r="J34" s="17">
        <f t="shared" si="1"/>
        <v>34238850</v>
      </c>
    </row>
    <row r="35" spans="2:10" ht="14.25">
      <c r="B35" s="15"/>
      <c r="C35" s="20"/>
      <c r="D35" s="21" t="s">
        <v>43</v>
      </c>
      <c r="E35" s="22">
        <f>+E32+E33+E34</f>
        <v>31238850</v>
      </c>
      <c r="F35" s="22">
        <f>+F32+F33+F34</f>
        <v>3000000</v>
      </c>
      <c r="G35" s="22">
        <f>+G32+G33+G34</f>
        <v>0</v>
      </c>
      <c r="H35" s="22">
        <f t="shared" si="0"/>
        <v>34238850</v>
      </c>
      <c r="I35" s="23">
        <f>+I32+I33+I34</f>
        <v>0</v>
      </c>
      <c r="J35" s="22">
        <f t="shared" si="1"/>
        <v>34238850</v>
      </c>
    </row>
    <row r="36" spans="2:10" ht="14.25">
      <c r="B36" s="20"/>
      <c r="C36" s="30" t="s">
        <v>44</v>
      </c>
      <c r="D36" s="31"/>
      <c r="E36" s="32">
        <f xml:space="preserve"> +E31 - E35</f>
        <v>-7000000</v>
      </c>
      <c r="F36" s="32">
        <f xml:space="preserve"> +F31 - F35</f>
        <v>7000000</v>
      </c>
      <c r="G36" s="32">
        <f xml:space="preserve"> +G31 - G35</f>
        <v>0</v>
      </c>
      <c r="H36" s="32">
        <f t="shared" si="0"/>
        <v>0</v>
      </c>
      <c r="I36" s="23">
        <f xml:space="preserve"> +I31 - I35</f>
        <v>0</v>
      </c>
      <c r="J36" s="32">
        <f>J31-J35</f>
        <v>0</v>
      </c>
    </row>
    <row r="37" spans="2:10" ht="14.25">
      <c r="B37" s="24" t="s">
        <v>45</v>
      </c>
      <c r="C37" s="33"/>
      <c r="D37" s="34"/>
      <c r="E37" s="35">
        <f xml:space="preserve"> +E28 +E36</f>
        <v>12177647</v>
      </c>
      <c r="F37" s="35">
        <f xml:space="preserve"> +F28 +F36</f>
        <v>5866363</v>
      </c>
      <c r="G37" s="35">
        <f xml:space="preserve"> +G28 +G36</f>
        <v>0</v>
      </c>
      <c r="H37" s="35">
        <f t="shared" si="0"/>
        <v>18044010</v>
      </c>
      <c r="I37" s="23">
        <f xml:space="preserve"> +I28 +I36</f>
        <v>0</v>
      </c>
      <c r="J37" s="35">
        <f>J28+J36</f>
        <v>18044010</v>
      </c>
    </row>
    <row r="38" spans="2:10" ht="14.25">
      <c r="B38" s="36" t="s">
        <v>46</v>
      </c>
      <c r="C38" s="33" t="s">
        <v>47</v>
      </c>
      <c r="D38" s="34"/>
      <c r="E38" s="35">
        <v>492150518</v>
      </c>
      <c r="F38" s="35">
        <v>20388753</v>
      </c>
      <c r="G38" s="35"/>
      <c r="H38" s="35">
        <f t="shared" si="0"/>
        <v>512539271</v>
      </c>
      <c r="I38" s="23"/>
      <c r="J38" s="35">
        <f t="shared" si="1"/>
        <v>512539271</v>
      </c>
    </row>
    <row r="39" spans="2:10" ht="14.25">
      <c r="B39" s="37"/>
      <c r="C39" s="33" t="s">
        <v>48</v>
      </c>
      <c r="D39" s="34"/>
      <c r="E39" s="35">
        <f xml:space="preserve"> +E37 +E38</f>
        <v>504328165</v>
      </c>
      <c r="F39" s="35">
        <f xml:space="preserve"> +F37 +F38</f>
        <v>26255116</v>
      </c>
      <c r="G39" s="35">
        <f xml:space="preserve"> +G37 +G38</f>
        <v>0</v>
      </c>
      <c r="H39" s="35">
        <f t="shared" si="0"/>
        <v>530583281</v>
      </c>
      <c r="I39" s="23">
        <f xml:space="preserve"> +I37 +I38</f>
        <v>0</v>
      </c>
      <c r="J39" s="35">
        <f>J37+J38</f>
        <v>530583281</v>
      </c>
    </row>
    <row r="40" spans="2:10" ht="14.25">
      <c r="B40" s="37"/>
      <c r="C40" s="33" t="s">
        <v>49</v>
      </c>
      <c r="D40" s="34"/>
      <c r="E40" s="35"/>
      <c r="F40" s="35"/>
      <c r="G40" s="35"/>
      <c r="H40" s="35">
        <f t="shared" si="0"/>
        <v>0</v>
      </c>
      <c r="I40" s="23"/>
      <c r="J40" s="35">
        <f t="shared" si="1"/>
        <v>0</v>
      </c>
    </row>
    <row r="41" spans="2:10" ht="14.25">
      <c r="B41" s="37"/>
      <c r="C41" s="33" t="s">
        <v>50</v>
      </c>
      <c r="D41" s="34"/>
      <c r="E41" s="35">
        <v>11200000</v>
      </c>
      <c r="F41" s="35"/>
      <c r="G41" s="35"/>
      <c r="H41" s="35">
        <f t="shared" si="0"/>
        <v>11200000</v>
      </c>
      <c r="I41" s="23"/>
      <c r="J41" s="35">
        <f t="shared" si="1"/>
        <v>11200000</v>
      </c>
    </row>
    <row r="42" spans="2:10" ht="14.25">
      <c r="B42" s="37"/>
      <c r="C42" s="33" t="s">
        <v>51</v>
      </c>
      <c r="D42" s="34"/>
      <c r="E42" s="35">
        <v>9200000</v>
      </c>
      <c r="F42" s="35"/>
      <c r="G42" s="35"/>
      <c r="H42" s="35">
        <f t="shared" si="0"/>
        <v>9200000</v>
      </c>
      <c r="I42" s="23"/>
      <c r="J42" s="35">
        <f t="shared" si="1"/>
        <v>9200000</v>
      </c>
    </row>
    <row r="43" spans="2:10" ht="14.25">
      <c r="B43" s="38"/>
      <c r="C43" s="33" t="s">
        <v>52</v>
      </c>
      <c r="D43" s="34"/>
      <c r="E43" s="35">
        <f xml:space="preserve"> +E39 +E40 +E41 - E42</f>
        <v>506328165</v>
      </c>
      <c r="F43" s="35">
        <f xml:space="preserve"> +F39 +F40 +F41 - F42</f>
        <v>26255116</v>
      </c>
      <c r="G43" s="35">
        <f xml:space="preserve"> +G39 +G40 +G41 - G42</f>
        <v>0</v>
      </c>
      <c r="H43" s="35">
        <f t="shared" si="0"/>
        <v>532583281</v>
      </c>
      <c r="I43" s="23">
        <f xml:space="preserve"> +I39 +I40 +I41 - I42</f>
        <v>0</v>
      </c>
      <c r="J43" s="35">
        <f>J39+J40+J41-J42</f>
        <v>532583281</v>
      </c>
    </row>
  </sheetData>
  <mergeCells count="13">
    <mergeCell ref="B38:B43"/>
    <mergeCell ref="B20:B27"/>
    <mergeCell ref="C20:C23"/>
    <mergeCell ref="C24:C26"/>
    <mergeCell ref="B29:B36"/>
    <mergeCell ref="C29:C31"/>
    <mergeCell ref="C32:C35"/>
    <mergeCell ref="B3:J3"/>
    <mergeCell ref="B5:J5"/>
    <mergeCell ref="B7:D7"/>
    <mergeCell ref="B8:B19"/>
    <mergeCell ref="C8:C11"/>
    <mergeCell ref="C12:C18"/>
  </mergeCells>
  <phoneticPr fontId="1"/>
  <pageMargins left="0.7" right="0.7" top="0.75" bottom="0.75" header="0.3" footer="0.3"/>
  <pageSetup paperSize="9" fitToHeight="0" orientation="portrait" verticalDpi="0" r:id="rId1"/>
  <headerFooter>
    <oddHeader>&amp;L社会福祉法人　やすらぎ会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第二号第二様式</vt:lpstr>
      <vt:lpstr>第二号第二様式!Print_Titles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wsv</cp:lastModifiedBy>
  <dcterms:created xsi:type="dcterms:W3CDTF">2020-05-14T08:04:06Z</dcterms:created>
  <dcterms:modified xsi:type="dcterms:W3CDTF">2020-05-14T08:04:06Z</dcterms:modified>
</cp:coreProperties>
</file>