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05588F15-DAE2-43B3-8D6E-A5B4FA27E806}" xr6:coauthVersionLast="45" xr6:coauthVersionMax="45" xr10:uidLastSave="{00000000-0000-0000-0000-000000000000}"/>
  <bookViews>
    <workbookView xWindow="-120" yWindow="-120" windowWidth="29040" windowHeight="15840" xr2:uid="{58D2A7DC-E41C-4413-B0EB-2F2F5CE93253}"/>
  </bookViews>
  <sheets>
    <sheet name="第一号第二様式" sheetId="1" r:id="rId1"/>
  </sheets>
  <definedNames>
    <definedName name="_xlnm.Print_Titles" localSheetId="0">第一号第二様式!$1:$7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1" l="1"/>
  <c r="J38" i="1" s="1"/>
  <c r="I35" i="1"/>
  <c r="G35" i="1"/>
  <c r="F35" i="1"/>
  <c r="E35" i="1"/>
  <c r="H35" i="1" s="1"/>
  <c r="J35" i="1" s="1"/>
  <c r="H34" i="1"/>
  <c r="J34" i="1" s="1"/>
  <c r="H33" i="1"/>
  <c r="J33" i="1" s="1"/>
  <c r="I32" i="1"/>
  <c r="I36" i="1" s="1"/>
  <c r="G32" i="1"/>
  <c r="H32" i="1" s="1"/>
  <c r="J32" i="1" s="1"/>
  <c r="J36" i="1" s="1"/>
  <c r="F32" i="1"/>
  <c r="F36" i="1" s="1"/>
  <c r="E32" i="1"/>
  <c r="E36" i="1" s="1"/>
  <c r="H31" i="1"/>
  <c r="J31" i="1" s="1"/>
  <c r="H30" i="1"/>
  <c r="J30" i="1" s="1"/>
  <c r="I29" i="1"/>
  <c r="F29" i="1"/>
  <c r="E29" i="1"/>
  <c r="I28" i="1"/>
  <c r="G28" i="1"/>
  <c r="H28" i="1" s="1"/>
  <c r="J28" i="1" s="1"/>
  <c r="F28" i="1"/>
  <c r="E28" i="1"/>
  <c r="H27" i="1"/>
  <c r="J27" i="1" s="1"/>
  <c r="H26" i="1"/>
  <c r="J26" i="1" s="1"/>
  <c r="H25" i="1"/>
  <c r="J25" i="1" s="1"/>
  <c r="I24" i="1"/>
  <c r="G24" i="1"/>
  <c r="H24" i="1" s="1"/>
  <c r="J24" i="1" s="1"/>
  <c r="F24" i="1"/>
  <c r="E24" i="1"/>
  <c r="H23" i="1"/>
  <c r="J23" i="1" s="1"/>
  <c r="I21" i="1"/>
  <c r="G21" i="1"/>
  <c r="F21" i="1"/>
  <c r="E21" i="1"/>
  <c r="H21" i="1" s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I14" i="1"/>
  <c r="I22" i="1" s="1"/>
  <c r="I37" i="1" s="1"/>
  <c r="I39" i="1" s="1"/>
  <c r="G14" i="1"/>
  <c r="H14" i="1" s="1"/>
  <c r="J14" i="1" s="1"/>
  <c r="J22" i="1" s="1"/>
  <c r="F14" i="1"/>
  <c r="F22" i="1" s="1"/>
  <c r="E14" i="1"/>
  <c r="E22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29" i="1" l="1"/>
  <c r="E37" i="1"/>
  <c r="F37" i="1"/>
  <c r="F39" i="1" s="1"/>
  <c r="J29" i="1"/>
  <c r="J37" i="1" s="1"/>
  <c r="J39" i="1" s="1"/>
  <c r="G29" i="1"/>
  <c r="G22" i="1"/>
  <c r="H22" i="1" s="1"/>
  <c r="G36" i="1"/>
  <c r="H36" i="1" s="1"/>
  <c r="G37" i="1" l="1"/>
  <c r="G39" i="1" s="1"/>
  <c r="E39" i="1"/>
  <c r="H39" i="1" s="1"/>
  <c r="H37" i="1"/>
</calcChain>
</file>

<file path=xl/sharedStrings.xml><?xml version="1.0" encoding="utf-8"?>
<sst xmlns="http://schemas.openxmlformats.org/spreadsheetml/2006/main" count="52" uniqueCount="48">
  <si>
    <t>第一号第二様式（第十七条第四項関係）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ニ</t>
    </rPh>
    <rPh sb="5" eb="7">
      <t>ヨウシキ</t>
    </rPh>
    <phoneticPr fontId="4"/>
  </si>
  <si>
    <t>資金収支内訳表</t>
    <phoneticPr fontId="4"/>
  </si>
  <si>
    <t>（自）平成31年4月1日  （至）平成32年3月31日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</si>
  <si>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</si>
  <si>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</si>
  <si>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</si>
  <si>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</si>
  <si>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</si>
  <si>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8"/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</si>
  <si>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</si>
  <si>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法人合計</t>
  </si>
  <si>
    <t>事業活動による収支</t>
  </si>
  <si>
    <t>収入</t>
  </si>
  <si>
    <t>介護保険事業収入</t>
  </si>
  <si>
    <t>老人福祉事業収入</t>
  </si>
  <si>
    <t>借入金利息補助金収入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</si>
  <si>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</si>
  <si>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</si>
  <si>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</si>
  <si>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</si>
  <si>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</si>
  <si>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</si>
  <si>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</si>
  <si>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</si>
  <si>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</si>
  <si>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</si>
  <si>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</si>
  <si>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</si>
  <si>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</si>
  <si>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</si>
  <si>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</si>
  <si>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施設整備等収入計（４）</t>
  </si>
  <si>
    <t>設備資金借入金元金償還支出</t>
  </si>
  <si>
    <t>固定資産取得支出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</si>
  <si>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</si>
  <si>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</si>
  <si>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</si>
  <si>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</si>
  <si>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</si>
  <si>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その他の活動による収入</t>
  </si>
  <si>
    <t>その他の活動収入計（７）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</si>
  <si>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</si>
  <si>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</si>
  <si>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</si>
  <si>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</si>
  <si>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8"/>
  </si>
  <si>
    <t>前期末支払資金残高（１１）</t>
    <phoneticPr fontId="8"/>
  </si>
  <si>
    <t>当期末支払資金残高（１０）＋（１１）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</si>
</sst>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>
      <alignment horizontal="left" vertical="top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10" fillId="0" borderId="2" xfId="2" applyNumberFormat="1" applyFont="1" applyBorder="1" applyAlignment="1" applyProtection="1">
      <alignment vertical="center" shrinkToFit="1"/>
      <protection locked="0"/>
    </xf>
    <xf numFmtId="176" fontId="10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10" fillId="0" borderId="3" xfId="2" applyNumberFormat="1" applyFont="1" applyBorder="1" applyAlignment="1" applyProtection="1">
      <alignment vertical="center" shrinkToFit="1"/>
      <protection locked="0"/>
    </xf>
    <xf numFmtId="176" fontId="10" fillId="0" borderId="3" xfId="0" applyNumberFormat="1" applyFont="1" applyBorder="1" applyProtection="1">
      <alignment vertical="center"/>
      <protection locked="0"/>
    </xf>
    <xf numFmtId="176" fontId="10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10" fillId="0" borderId="1" xfId="2" applyNumberFormat="1" applyFont="1" applyBorder="1" applyAlignment="1" applyProtection="1">
      <alignment vertical="center" shrinkToFit="1"/>
      <protection locked="0"/>
    </xf>
    <xf numFmtId="176" fontId="10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10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10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10" fillId="0" borderId="1" xfId="2" applyNumberFormat="1" applyFont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 xr:uid="{2AA13502-6BDE-4587-A383-28F7F01302CD}"/>
    <cellStyle name="標準 3" xfId="1" xr:uid="{8E5C5DF3-13F3-409D-AB72-41A4EF4E8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7E8E-91EC-4F38-A5F1-80FF703E0E49}">
  <sheetPr>
    <pageSetUpPr fitToPage="1"/>
  </sheetPr>
  <dimension ref="B2:J39"/>
  <sheetViews>
    <sheetView showGridLines="0" tabSelected="1" workbookViewId="0"/>
  </sheetViews>
  <sheetFormatPr defaultRowHeight="13.5"/>
  <cols>
    <col min="1" max="3" width="2.875" customWidth="1"/>
    <col min="4" max="4" width="43.75" customWidth="1"/>
    <col min="5" max="10" width="20.75" customWidth="1"/>
  </cols>
  <sheetData>
    <row r="2" spans="2:10" ht="21">
      <c r="B2" s="1"/>
      <c r="C2" s="1"/>
      <c r="D2" s="1"/>
      <c r="E2" s="1"/>
      <c r="F2" s="2"/>
      <c r="G2" s="2"/>
      <c r="H2" s="2"/>
      <c r="I2" s="3"/>
      <c r="J2" s="3" t="s">
        <v>0</v>
      </c>
    </row>
    <row r="3" spans="2:10" ht="21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ht="14.25">
      <c r="B4" s="5"/>
      <c r="C4" s="5"/>
      <c r="D4" s="5"/>
      <c r="E4" s="5"/>
      <c r="F4" s="5"/>
      <c r="G4" s="5"/>
      <c r="H4" s="5"/>
      <c r="I4" s="2"/>
      <c r="J4" s="2"/>
    </row>
    <row r="5" spans="2:10" ht="21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ht="15.75">
      <c r="B6" s="7"/>
      <c r="C6" s="7"/>
      <c r="D6" s="7"/>
      <c r="E6" s="7"/>
      <c r="F6" s="7"/>
      <c r="G6" s="7"/>
      <c r="H6" s="2"/>
      <c r="I6" s="2"/>
      <c r="J6" s="7" t="s">
        <v>3</v>
      </c>
    </row>
    <row r="7" spans="2:10" ht="14.25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  <c r="J7" s="9" t="s">
        <v>10</v>
      </c>
    </row>
    <row r="8" spans="2:10" ht="14.25">
      <c r="B8" s="10" t="s">
        <v>11</v>
      </c>
      <c r="C8" s="10" t="s">
        <v>12</v>
      </c>
      <c r="D8" s="11" t="s">
        <v>13</v>
      </c>
      <c r="E8" s="12">
        <v>517898221</v>
      </c>
      <c r="F8" s="12">
        <v>65750052</v>
      </c>
      <c r="G8" s="12">
        <v>0</v>
      </c>
      <c r="H8" s="12">
        <f>E8+F8+G8</f>
        <v>583648273</v>
      </c>
      <c r="I8" s="13"/>
      <c r="J8" s="12">
        <f>H8-ABS(I8)</f>
        <v>583648273</v>
      </c>
    </row>
    <row r="9" spans="2:10" ht="14.25">
      <c r="B9" s="14"/>
      <c r="C9" s="14"/>
      <c r="D9" s="15" t="s">
        <v>14</v>
      </c>
      <c r="E9" s="16">
        <v>24553672</v>
      </c>
      <c r="F9" s="16">
        <v>0</v>
      </c>
      <c r="G9" s="16">
        <v>0</v>
      </c>
      <c r="H9" s="16">
        <f t="shared" ref="H9:H39" si="0">E9+F9+G9</f>
        <v>24553672</v>
      </c>
      <c r="I9" s="17"/>
      <c r="J9" s="16">
        <f t="shared" ref="J9:J38" si="1">H9-ABS(I9)</f>
        <v>24553672</v>
      </c>
    </row>
    <row r="10" spans="2:10" ht="14.25">
      <c r="B10" s="14"/>
      <c r="C10" s="14"/>
      <c r="D10" s="15" t="s">
        <v>15</v>
      </c>
      <c r="E10" s="16">
        <v>83218</v>
      </c>
      <c r="F10" s="16">
        <v>0</v>
      </c>
      <c r="G10" s="16">
        <v>0</v>
      </c>
      <c r="H10" s="16">
        <f t="shared" si="0"/>
        <v>83218</v>
      </c>
      <c r="I10" s="17"/>
      <c r="J10" s="16">
        <f t="shared" si="1"/>
        <v>83218</v>
      </c>
    </row>
    <row r="11" spans="2:10" ht="14.25">
      <c r="B11" s="14"/>
      <c r="C11" s="14"/>
      <c r="D11" s="15" t="s">
        <v>16</v>
      </c>
      <c r="E11" s="16">
        <v>470000</v>
      </c>
      <c r="F11" s="16">
        <v>0</v>
      </c>
      <c r="G11" s="16">
        <v>0</v>
      </c>
      <c r="H11" s="16">
        <f t="shared" si="0"/>
        <v>470000</v>
      </c>
      <c r="I11" s="17"/>
      <c r="J11" s="16">
        <f t="shared" si="1"/>
        <v>470000</v>
      </c>
    </row>
    <row r="12" spans="2:10" ht="14.25">
      <c r="B12" s="14"/>
      <c r="C12" s="14"/>
      <c r="D12" s="15" t="s">
        <v>17</v>
      </c>
      <c r="E12" s="16">
        <v>6996</v>
      </c>
      <c r="F12" s="16">
        <v>114</v>
      </c>
      <c r="G12" s="16">
        <v>0</v>
      </c>
      <c r="H12" s="16">
        <f t="shared" si="0"/>
        <v>7110</v>
      </c>
      <c r="I12" s="17"/>
      <c r="J12" s="16">
        <f t="shared" si="1"/>
        <v>7110</v>
      </c>
    </row>
    <row r="13" spans="2:10" ht="14.25">
      <c r="B13" s="14"/>
      <c r="C13" s="14"/>
      <c r="D13" s="15" t="s">
        <v>18</v>
      </c>
      <c r="E13" s="16">
        <v>5442764</v>
      </c>
      <c r="F13" s="16">
        <v>3806032</v>
      </c>
      <c r="G13" s="16">
        <v>0</v>
      </c>
      <c r="H13" s="16">
        <f t="shared" si="0"/>
        <v>9248796</v>
      </c>
      <c r="I13" s="18"/>
      <c r="J13" s="16">
        <f t="shared" si="1"/>
        <v>9248796</v>
      </c>
    </row>
    <row r="14" spans="2:10" ht="14.25">
      <c r="B14" s="14"/>
      <c r="C14" s="19"/>
      <c r="D14" s="20" t="s">
        <v>19</v>
      </c>
      <c r="E14" s="21">
        <f>+E8+E9+E10+E11+E12+E13</f>
        <v>548454871</v>
      </c>
      <c r="F14" s="21">
        <f>+F8+F9+F10+F11+F12+F13</f>
        <v>69556198</v>
      </c>
      <c r="G14" s="21">
        <f>+G8+G9+G10+G11+G12+G13</f>
        <v>0</v>
      </c>
      <c r="H14" s="21">
        <f t="shared" si="0"/>
        <v>618011069</v>
      </c>
      <c r="I14" s="22">
        <f>+I8+I9+I10+I11+I12+I13</f>
        <v>0</v>
      </c>
      <c r="J14" s="21">
        <f t="shared" si="1"/>
        <v>618011069</v>
      </c>
    </row>
    <row r="15" spans="2:10" ht="14.25">
      <c r="B15" s="14"/>
      <c r="C15" s="10" t="s">
        <v>20</v>
      </c>
      <c r="D15" s="15" t="s">
        <v>21</v>
      </c>
      <c r="E15" s="16">
        <v>356277198</v>
      </c>
      <c r="F15" s="16">
        <v>53742452</v>
      </c>
      <c r="G15" s="16">
        <v>0</v>
      </c>
      <c r="H15" s="16">
        <f t="shared" si="0"/>
        <v>410019650</v>
      </c>
      <c r="I15" s="13"/>
      <c r="J15" s="16">
        <f t="shared" si="1"/>
        <v>410019650</v>
      </c>
    </row>
    <row r="16" spans="2:10" ht="14.25">
      <c r="B16" s="14"/>
      <c r="C16" s="14"/>
      <c r="D16" s="15" t="s">
        <v>22</v>
      </c>
      <c r="E16" s="16">
        <v>92970546</v>
      </c>
      <c r="F16" s="16">
        <v>2717887</v>
      </c>
      <c r="G16" s="16">
        <v>0</v>
      </c>
      <c r="H16" s="16">
        <f t="shared" si="0"/>
        <v>95688433</v>
      </c>
      <c r="I16" s="17"/>
      <c r="J16" s="16">
        <f t="shared" si="1"/>
        <v>95688433</v>
      </c>
    </row>
    <row r="17" spans="2:10" ht="14.25">
      <c r="B17" s="14"/>
      <c r="C17" s="14"/>
      <c r="D17" s="15" t="s">
        <v>23</v>
      </c>
      <c r="E17" s="16">
        <v>60689320</v>
      </c>
      <c r="F17" s="16">
        <v>11947418</v>
      </c>
      <c r="G17" s="16">
        <v>0</v>
      </c>
      <c r="H17" s="16">
        <f t="shared" si="0"/>
        <v>72636738</v>
      </c>
      <c r="I17" s="17"/>
      <c r="J17" s="16">
        <f t="shared" si="1"/>
        <v>72636738</v>
      </c>
    </row>
    <row r="18" spans="2:10" ht="14.25">
      <c r="B18" s="14"/>
      <c r="C18" s="14"/>
      <c r="D18" s="15" t="s">
        <v>24</v>
      </c>
      <c r="E18" s="16">
        <v>71969</v>
      </c>
      <c r="F18" s="16">
        <v>0</v>
      </c>
      <c r="G18" s="16">
        <v>0</v>
      </c>
      <c r="H18" s="16">
        <f t="shared" si="0"/>
        <v>71969</v>
      </c>
      <c r="I18" s="17"/>
      <c r="J18" s="16">
        <f t="shared" si="1"/>
        <v>71969</v>
      </c>
    </row>
    <row r="19" spans="2:10" ht="14.25">
      <c r="B19" s="14"/>
      <c r="C19" s="14"/>
      <c r="D19" s="15" t="s">
        <v>25</v>
      </c>
      <c r="E19" s="16">
        <v>1663322</v>
      </c>
      <c r="F19" s="16">
        <v>0</v>
      </c>
      <c r="G19" s="16">
        <v>0</v>
      </c>
      <c r="H19" s="16">
        <f t="shared" si="0"/>
        <v>1663322</v>
      </c>
      <c r="I19" s="17"/>
      <c r="J19" s="16">
        <f t="shared" si="1"/>
        <v>1663322</v>
      </c>
    </row>
    <row r="20" spans="2:10" ht="14.25">
      <c r="B20" s="14"/>
      <c r="C20" s="14"/>
      <c r="D20" s="15" t="s">
        <v>26</v>
      </c>
      <c r="E20" s="16">
        <v>2392451</v>
      </c>
      <c r="F20" s="16">
        <v>1767723</v>
      </c>
      <c r="G20" s="16">
        <v>0</v>
      </c>
      <c r="H20" s="16">
        <f t="shared" si="0"/>
        <v>4160174</v>
      </c>
      <c r="I20" s="18"/>
      <c r="J20" s="16">
        <f t="shared" si="1"/>
        <v>4160174</v>
      </c>
    </row>
    <row r="21" spans="2:10" ht="14.25">
      <c r="B21" s="14"/>
      <c r="C21" s="19"/>
      <c r="D21" s="20" t="s">
        <v>27</v>
      </c>
      <c r="E21" s="21">
        <f>+E15+E16+E17+E18+E19+E20</f>
        <v>514064806</v>
      </c>
      <c r="F21" s="21">
        <f>+F15+F16+F17+F18+F19+F20</f>
        <v>70175480</v>
      </c>
      <c r="G21" s="21">
        <f>+G15+G16+G17+G18+G19+G20</f>
        <v>0</v>
      </c>
      <c r="H21" s="21">
        <f t="shared" si="0"/>
        <v>584240286</v>
      </c>
      <c r="I21" s="22">
        <f>+I15+I16+I17+I18+I19+I20</f>
        <v>0</v>
      </c>
      <c r="J21" s="21">
        <f t="shared" si="1"/>
        <v>584240286</v>
      </c>
    </row>
    <row r="22" spans="2:10" ht="14.25">
      <c r="B22" s="19"/>
      <c r="C22" s="23" t="s">
        <v>28</v>
      </c>
      <c r="D22" s="24"/>
      <c r="E22" s="25">
        <f xml:space="preserve"> +E14 - E21</f>
        <v>34390065</v>
      </c>
      <c r="F22" s="25">
        <f xml:space="preserve"> +F14 - F21</f>
        <v>-619282</v>
      </c>
      <c r="G22" s="25">
        <f xml:space="preserve"> +G14 - G21</f>
        <v>0</v>
      </c>
      <c r="H22" s="25">
        <f t="shared" si="0"/>
        <v>33770783</v>
      </c>
      <c r="I22" s="22">
        <f xml:space="preserve"> +I14 - I21</f>
        <v>0</v>
      </c>
      <c r="J22" s="25">
        <f>J14-J21</f>
        <v>33770783</v>
      </c>
    </row>
    <row r="23" spans="2:10" ht="14.25">
      <c r="B23" s="10" t="s">
        <v>29</v>
      </c>
      <c r="C23" s="10" t="s">
        <v>12</v>
      </c>
      <c r="D23" s="15" t="s">
        <v>30</v>
      </c>
      <c r="E23" s="16">
        <v>0</v>
      </c>
      <c r="F23" s="16">
        <v>0</v>
      </c>
      <c r="G23" s="16">
        <v>0</v>
      </c>
      <c r="H23" s="16">
        <f t="shared" si="0"/>
        <v>0</v>
      </c>
      <c r="I23" s="22"/>
      <c r="J23" s="16">
        <f t="shared" si="1"/>
        <v>0</v>
      </c>
    </row>
    <row r="24" spans="2:10" ht="14.25">
      <c r="B24" s="14"/>
      <c r="C24" s="19"/>
      <c r="D24" s="20" t="s">
        <v>31</v>
      </c>
      <c r="E24" s="21">
        <f>+E23</f>
        <v>0</v>
      </c>
      <c r="F24" s="21">
        <f>+F23</f>
        <v>0</v>
      </c>
      <c r="G24" s="21">
        <f>+G23</f>
        <v>0</v>
      </c>
      <c r="H24" s="21">
        <f t="shared" si="0"/>
        <v>0</v>
      </c>
      <c r="I24" s="22">
        <f>+I23</f>
        <v>0</v>
      </c>
      <c r="J24" s="21">
        <f t="shared" si="1"/>
        <v>0</v>
      </c>
    </row>
    <row r="25" spans="2:10" ht="14.25">
      <c r="B25" s="14"/>
      <c r="C25" s="10" t="s">
        <v>20</v>
      </c>
      <c r="D25" s="15" t="s">
        <v>32</v>
      </c>
      <c r="E25" s="16">
        <v>19398514</v>
      </c>
      <c r="F25" s="16">
        <v>0</v>
      </c>
      <c r="G25" s="16">
        <v>0</v>
      </c>
      <c r="H25" s="16">
        <f t="shared" si="0"/>
        <v>19398514</v>
      </c>
      <c r="I25" s="13"/>
      <c r="J25" s="16">
        <f t="shared" si="1"/>
        <v>19398514</v>
      </c>
    </row>
    <row r="26" spans="2:10" ht="14.25">
      <c r="B26" s="14"/>
      <c r="C26" s="14"/>
      <c r="D26" s="15" t="s">
        <v>33</v>
      </c>
      <c r="E26" s="16">
        <v>7459690</v>
      </c>
      <c r="F26" s="16">
        <v>201960</v>
      </c>
      <c r="G26" s="16">
        <v>0</v>
      </c>
      <c r="H26" s="16">
        <f t="shared" si="0"/>
        <v>7661650</v>
      </c>
      <c r="I26" s="17"/>
      <c r="J26" s="16">
        <f t="shared" si="1"/>
        <v>7661650</v>
      </c>
    </row>
    <row r="27" spans="2:10" ht="14.25">
      <c r="B27" s="14"/>
      <c r="C27" s="14"/>
      <c r="D27" s="15" t="s">
        <v>34</v>
      </c>
      <c r="E27" s="16">
        <v>0</v>
      </c>
      <c r="F27" s="16">
        <v>0</v>
      </c>
      <c r="G27" s="16">
        <v>0</v>
      </c>
      <c r="H27" s="16">
        <f t="shared" si="0"/>
        <v>0</v>
      </c>
      <c r="I27" s="18"/>
      <c r="J27" s="16">
        <f t="shared" si="1"/>
        <v>0</v>
      </c>
    </row>
    <row r="28" spans="2:10" ht="14.25">
      <c r="B28" s="14"/>
      <c r="C28" s="19"/>
      <c r="D28" s="20" t="s">
        <v>35</v>
      </c>
      <c r="E28" s="21">
        <f>+E25+E26+E27</f>
        <v>26858204</v>
      </c>
      <c r="F28" s="21">
        <f>+F25+F26+F27</f>
        <v>201960</v>
      </c>
      <c r="G28" s="21">
        <f>+G25+G26+G27</f>
        <v>0</v>
      </c>
      <c r="H28" s="21">
        <f t="shared" si="0"/>
        <v>27060164</v>
      </c>
      <c r="I28" s="22">
        <f>+I25+I26+I27</f>
        <v>0</v>
      </c>
      <c r="J28" s="21">
        <f t="shared" si="1"/>
        <v>27060164</v>
      </c>
    </row>
    <row r="29" spans="2:10" ht="14.25">
      <c r="B29" s="19"/>
      <c r="C29" s="26" t="s">
        <v>36</v>
      </c>
      <c r="D29" s="24"/>
      <c r="E29" s="25">
        <f xml:space="preserve"> +E24 - E28</f>
        <v>-26858204</v>
      </c>
      <c r="F29" s="25">
        <f xml:space="preserve"> +F24 - F28</f>
        <v>-201960</v>
      </c>
      <c r="G29" s="25">
        <f xml:space="preserve"> +G24 - G28</f>
        <v>0</v>
      </c>
      <c r="H29" s="25">
        <f t="shared" si="0"/>
        <v>-27060164</v>
      </c>
      <c r="I29" s="22">
        <f xml:space="preserve"> +I24 - I28</f>
        <v>0</v>
      </c>
      <c r="J29" s="25">
        <f>J24-J28</f>
        <v>-27060164</v>
      </c>
    </row>
    <row r="30" spans="2:10" ht="14.25">
      <c r="B30" s="10" t="s">
        <v>37</v>
      </c>
      <c r="C30" s="10" t="s">
        <v>12</v>
      </c>
      <c r="D30" s="15" t="s">
        <v>38</v>
      </c>
      <c r="E30" s="16">
        <v>11200000</v>
      </c>
      <c r="F30" s="16">
        <v>0</v>
      </c>
      <c r="G30" s="16">
        <v>0</v>
      </c>
      <c r="H30" s="16">
        <f t="shared" si="0"/>
        <v>11200000</v>
      </c>
      <c r="I30" s="13"/>
      <c r="J30" s="16">
        <f t="shared" si="1"/>
        <v>11200000</v>
      </c>
    </row>
    <row r="31" spans="2:10" ht="14.25">
      <c r="B31" s="14"/>
      <c r="C31" s="14"/>
      <c r="D31" s="15" t="s">
        <v>39</v>
      </c>
      <c r="E31" s="16">
        <v>0</v>
      </c>
      <c r="F31" s="16">
        <v>0</v>
      </c>
      <c r="G31" s="16">
        <v>0</v>
      </c>
      <c r="H31" s="16">
        <f t="shared" si="0"/>
        <v>0</v>
      </c>
      <c r="I31" s="18"/>
      <c r="J31" s="16">
        <f t="shared" si="1"/>
        <v>0</v>
      </c>
    </row>
    <row r="32" spans="2:10" ht="14.25">
      <c r="B32" s="14"/>
      <c r="C32" s="19"/>
      <c r="D32" s="20" t="s">
        <v>40</v>
      </c>
      <c r="E32" s="21">
        <f>+E30+E31</f>
        <v>11200000</v>
      </c>
      <c r="F32" s="21">
        <f>+F30+F31</f>
        <v>0</v>
      </c>
      <c r="G32" s="21">
        <f>+G30+G31</f>
        <v>0</v>
      </c>
      <c r="H32" s="21">
        <f t="shared" si="0"/>
        <v>11200000</v>
      </c>
      <c r="I32" s="22">
        <f>+I30+I31</f>
        <v>0</v>
      </c>
      <c r="J32" s="21">
        <f t="shared" si="1"/>
        <v>11200000</v>
      </c>
    </row>
    <row r="33" spans="2:10" ht="14.25">
      <c r="B33" s="14"/>
      <c r="C33" s="10" t="s">
        <v>20</v>
      </c>
      <c r="D33" s="15" t="s">
        <v>41</v>
      </c>
      <c r="E33" s="16">
        <v>9200000</v>
      </c>
      <c r="F33" s="16">
        <v>0</v>
      </c>
      <c r="G33" s="16">
        <v>0</v>
      </c>
      <c r="H33" s="16">
        <f t="shared" si="0"/>
        <v>9200000</v>
      </c>
      <c r="I33" s="13"/>
      <c r="J33" s="16">
        <f t="shared" si="1"/>
        <v>9200000</v>
      </c>
    </row>
    <row r="34" spans="2:10" ht="14.25">
      <c r="B34" s="14"/>
      <c r="C34" s="14"/>
      <c r="D34" s="27" t="s">
        <v>42</v>
      </c>
      <c r="E34" s="28">
        <v>0</v>
      </c>
      <c r="F34" s="28">
        <v>0</v>
      </c>
      <c r="G34" s="28">
        <v>0</v>
      </c>
      <c r="H34" s="28">
        <f t="shared" si="0"/>
        <v>0</v>
      </c>
      <c r="I34" s="18"/>
      <c r="J34" s="28">
        <f t="shared" si="1"/>
        <v>0</v>
      </c>
    </row>
    <row r="35" spans="2:10" ht="14.25">
      <c r="B35" s="14"/>
      <c r="C35" s="19"/>
      <c r="D35" s="29" t="s">
        <v>43</v>
      </c>
      <c r="E35" s="30">
        <f>+E33+E34</f>
        <v>9200000</v>
      </c>
      <c r="F35" s="30">
        <f>+F33+F34</f>
        <v>0</v>
      </c>
      <c r="G35" s="30">
        <f>+G33+G34</f>
        <v>0</v>
      </c>
      <c r="H35" s="30">
        <f t="shared" si="0"/>
        <v>9200000</v>
      </c>
      <c r="I35" s="22">
        <f>+I33+I34</f>
        <v>0</v>
      </c>
      <c r="J35" s="30">
        <f t="shared" si="1"/>
        <v>9200000</v>
      </c>
    </row>
    <row r="36" spans="2:10" ht="14.25">
      <c r="B36" s="19"/>
      <c r="C36" s="26" t="s">
        <v>44</v>
      </c>
      <c r="D36" s="24"/>
      <c r="E36" s="25">
        <f xml:space="preserve"> +E32 - E35</f>
        <v>2000000</v>
      </c>
      <c r="F36" s="25">
        <f xml:space="preserve"> +F32 - F35</f>
        <v>0</v>
      </c>
      <c r="G36" s="25">
        <f xml:space="preserve"> +G32 - G35</f>
        <v>0</v>
      </c>
      <c r="H36" s="25">
        <f t="shared" si="0"/>
        <v>2000000</v>
      </c>
      <c r="I36" s="22">
        <f xml:space="preserve"> +I32 - I35</f>
        <v>0</v>
      </c>
      <c r="J36" s="25">
        <f>J32-J35</f>
        <v>2000000</v>
      </c>
    </row>
    <row r="37" spans="2:10" ht="14.25">
      <c r="B37" s="26" t="s">
        <v>45</v>
      </c>
      <c r="C37" s="23"/>
      <c r="D37" s="24"/>
      <c r="E37" s="25">
        <f xml:space="preserve"> +E22 +E29 +E36</f>
        <v>9531861</v>
      </c>
      <c r="F37" s="25">
        <f xml:space="preserve"> +F22 +F29 +F36</f>
        <v>-821242</v>
      </c>
      <c r="G37" s="25">
        <f xml:space="preserve"> +G22 +G29 +G36</f>
        <v>0</v>
      </c>
      <c r="H37" s="25">
        <f t="shared" si="0"/>
        <v>8710619</v>
      </c>
      <c r="I37" s="22">
        <f xml:space="preserve"> +I22 +I29 +I36</f>
        <v>0</v>
      </c>
      <c r="J37" s="25">
        <f>J22+J29+J36</f>
        <v>8710619</v>
      </c>
    </row>
    <row r="38" spans="2:10" ht="14.25">
      <c r="B38" s="26" t="s">
        <v>46</v>
      </c>
      <c r="C38" s="23"/>
      <c r="D38" s="24"/>
      <c r="E38" s="25">
        <v>220861081</v>
      </c>
      <c r="F38" s="25">
        <v>18949187</v>
      </c>
      <c r="G38" s="25">
        <v>0</v>
      </c>
      <c r="H38" s="25">
        <f t="shared" si="0"/>
        <v>239810268</v>
      </c>
      <c r="I38" s="22"/>
      <c r="J38" s="25">
        <f t="shared" si="1"/>
        <v>239810268</v>
      </c>
    </row>
    <row r="39" spans="2:10" ht="14.25">
      <c r="B39" s="26" t="s">
        <v>47</v>
      </c>
      <c r="C39" s="23"/>
      <c r="D39" s="24"/>
      <c r="E39" s="25">
        <f xml:space="preserve"> +E37 +E38</f>
        <v>230392942</v>
      </c>
      <c r="F39" s="25">
        <f xml:space="preserve"> +F37 +F38</f>
        <v>18127945</v>
      </c>
      <c r="G39" s="25">
        <f xml:space="preserve"> +G37 +G38</f>
        <v>0</v>
      </c>
      <c r="H39" s="25">
        <f t="shared" si="0"/>
        <v>248520887</v>
      </c>
      <c r="I39" s="22">
        <f xml:space="preserve"> +I37 +I38</f>
        <v>0</v>
      </c>
      <c r="J39" s="25">
        <f>J37+J38</f>
        <v>248520887</v>
      </c>
    </row>
  </sheetData>
  <mergeCells count="12">
    <mergeCell ref="B23:B29"/>
    <mergeCell ref="C23:C24"/>
    <mergeCell ref="C25:C28"/>
    <mergeCell ref="B30:B36"/>
    <mergeCell ref="C30:C32"/>
    <mergeCell ref="C33:C35"/>
    <mergeCell ref="B3:J3"/>
    <mergeCell ref="B5:J5"/>
    <mergeCell ref="B7:D7"/>
    <mergeCell ref="B8:B22"/>
    <mergeCell ref="C8:C14"/>
    <mergeCell ref="C15:C21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第一号第二様式</vt:lpstr>
      <vt:lpstr>第一号第二様式!Print_Titles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2020-05-14T08:03:58Z</dcterms:created>
  <dcterms:modified xsi:type="dcterms:W3CDTF">2020-05-14T08:03:58Z</dcterms:modified>
</cp:coreProperties>
</file>