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BA24A720-AD6F-4B5A-B7D3-C13790611E78}" xr6:coauthVersionLast="47" xr6:coauthVersionMax="47" xr10:uidLastSave="{00000000-0000-0000-0000-000000000000}"/>
  <bookViews>
    <workbookView xWindow="-120" yWindow="-120" windowWidth="20730" windowHeight="11040" firstSheet="8" activeTab="3" xr2:uid="{FA2965AD-FC54-4230-8C02-A3DB9BE31FD0}"/>
  </bookViews>
  <sheets>
    <sheet name="第二号第一様式" sheetId="1" r:id="rId1"/>
    <sheet name="第二号第二様式" sheetId="2" r:id="rId2"/>
    <sheet name="社会福祉事業" sheetId="3" r:id="rId3"/>
    <sheet name="公益事業" sheetId="4" r:id="rId4"/>
    <sheet name="特別養護老人ホームやすらぎ園" sheetId="5" r:id="rId5"/>
    <sheet name="ケアハウスやすらぎ" sheetId="6" r:id="rId6"/>
    <sheet name="グループホームむつみあい" sheetId="7" r:id="rId7"/>
    <sheet name="本部" sheetId="8" r:id="rId8"/>
    <sheet name="訪問入浴介護事業" sheetId="9" r:id="rId9"/>
    <sheet name="老人居宅介護支援事業" sheetId="10" r:id="rId10"/>
    <sheet name="地域支援事業" sheetId="11" r:id="rId11"/>
    <sheet name="グループホームなごみ筒井" sheetId="12" r:id="rId12"/>
    <sheet name="法人後見事業" sheetId="13" r:id="rId13"/>
  </sheets>
  <definedNames>
    <definedName name="_xlnm.Print_Titles" localSheetId="11">グループホームなごみ筒井!$1:$5</definedName>
    <definedName name="_xlnm.Print_Titles" localSheetId="6">グループホームむつみあい!$1:$5</definedName>
    <definedName name="_xlnm.Print_Titles" localSheetId="5">ケアハウスやすらぎ!$1:$5</definedName>
    <definedName name="_xlnm.Print_Titles" localSheetId="3">公益事業!$1:$7</definedName>
    <definedName name="_xlnm.Print_Titles" localSheetId="2">社会福祉事業!$1:$7</definedName>
    <definedName name="_xlnm.Print_Titles" localSheetId="0">第二号第一様式!$1:$7</definedName>
    <definedName name="_xlnm.Print_Titles" localSheetId="1">第二号第二様式!$1:$7</definedName>
    <definedName name="_xlnm.Print_Titles" localSheetId="10">地域支援事業!$1:$5</definedName>
    <definedName name="_xlnm.Print_Titles" localSheetId="4">特別養護老人ホームやすらぎ園!$1:$5</definedName>
    <definedName name="_xlnm.Print_Titles" localSheetId="12">法人後見事業!$1:$5</definedName>
    <definedName name="_xlnm.Print_Titles" localSheetId="8">訪問入浴介護事業!$1:$5</definedName>
    <definedName name="_xlnm.Print_Titles" localSheetId="7">本部!$1:$5</definedName>
    <definedName name="_xlnm.Print_Titles" localSheetId="9">老人居宅介護支援事業!$1:$5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3" l="1"/>
  <c r="E6" i="13" s="1"/>
  <c r="F7" i="13"/>
  <c r="F6" i="13" s="1"/>
  <c r="G7" i="13"/>
  <c r="G8" i="13"/>
  <c r="G9" i="13"/>
  <c r="G10" i="13"/>
  <c r="E11" i="13"/>
  <c r="F11" i="13"/>
  <c r="G11" i="13"/>
  <c r="G12" i="13"/>
  <c r="G13" i="13"/>
  <c r="E14" i="13"/>
  <c r="F14" i="13"/>
  <c r="G14" i="13" s="1"/>
  <c r="G15" i="13"/>
  <c r="G16" i="13"/>
  <c r="E17" i="13"/>
  <c r="F17" i="13"/>
  <c r="G17" i="13"/>
  <c r="G18" i="13"/>
  <c r="G19" i="13"/>
  <c r="E20" i="13"/>
  <c r="G20" i="13" s="1"/>
  <c r="F20" i="13"/>
  <c r="G21" i="13"/>
  <c r="G22" i="13"/>
  <c r="G23" i="13"/>
  <c r="G24" i="13"/>
  <c r="G25" i="13"/>
  <c r="E26" i="13"/>
  <c r="G26" i="13" s="1"/>
  <c r="F26" i="13"/>
  <c r="G27" i="13"/>
  <c r="G28" i="13"/>
  <c r="G29" i="13"/>
  <c r="G30" i="13"/>
  <c r="G31" i="13"/>
  <c r="G32" i="13"/>
  <c r="G33" i="13"/>
  <c r="E35" i="13"/>
  <c r="E34" i="13" s="1"/>
  <c r="G34" i="13" s="1"/>
  <c r="F35" i="13"/>
  <c r="F34" i="13" s="1"/>
  <c r="G35" i="13"/>
  <c r="G36" i="13"/>
  <c r="G37" i="13"/>
  <c r="G38" i="13"/>
  <c r="G39" i="13"/>
  <c r="G40" i="13"/>
  <c r="E42" i="13"/>
  <c r="G42" i="13" s="1"/>
  <c r="F42" i="13"/>
  <c r="G43" i="13"/>
  <c r="G44" i="13"/>
  <c r="G45" i="13"/>
  <c r="G46" i="13"/>
  <c r="G47" i="13"/>
  <c r="G48" i="13"/>
  <c r="E49" i="13"/>
  <c r="G49" i="13" s="1"/>
  <c r="F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E65" i="13"/>
  <c r="F65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E92" i="13"/>
  <c r="G92" i="13" s="1"/>
  <c r="F92" i="13"/>
  <c r="G94" i="13"/>
  <c r="G95" i="13"/>
  <c r="E96" i="13"/>
  <c r="G96" i="13" s="1"/>
  <c r="F96" i="13"/>
  <c r="G97" i="13"/>
  <c r="G98" i="13"/>
  <c r="G99" i="13"/>
  <c r="F100" i="13"/>
  <c r="F106" i="13" s="1"/>
  <c r="G101" i="13"/>
  <c r="E102" i="13"/>
  <c r="F102" i="13"/>
  <c r="G102" i="13" s="1"/>
  <c r="G103" i="13"/>
  <c r="G104" i="13"/>
  <c r="E105" i="13"/>
  <c r="G105" i="13" s="1"/>
  <c r="F105" i="13"/>
  <c r="E108" i="13"/>
  <c r="G108" i="13" s="1"/>
  <c r="F108" i="13"/>
  <c r="G109" i="13"/>
  <c r="E110" i="13"/>
  <c r="G110" i="13" s="1"/>
  <c r="F110" i="13"/>
  <c r="F117" i="13" s="1"/>
  <c r="G111" i="13"/>
  <c r="G112" i="13"/>
  <c r="G113" i="13"/>
  <c r="G114" i="13"/>
  <c r="E115" i="13"/>
  <c r="F115" i="13"/>
  <c r="G115" i="13"/>
  <c r="G116" i="13"/>
  <c r="E117" i="13"/>
  <c r="E118" i="13"/>
  <c r="F118" i="13"/>
  <c r="G118" i="13" s="1"/>
  <c r="G119" i="13"/>
  <c r="G120" i="13"/>
  <c r="G121" i="13"/>
  <c r="G122" i="13"/>
  <c r="G123" i="13"/>
  <c r="G124" i="13"/>
  <c r="E125" i="13"/>
  <c r="G128" i="13"/>
  <c r="G130" i="13"/>
  <c r="E131" i="13"/>
  <c r="F131" i="13"/>
  <c r="G131" i="13"/>
  <c r="G132" i="13"/>
  <c r="G133" i="13"/>
  <c r="E134" i="13"/>
  <c r="F134" i="13"/>
  <c r="G134" i="13" s="1"/>
  <c r="G135" i="13"/>
  <c r="G136" i="13"/>
  <c r="G137" i="13"/>
  <c r="E7" i="12"/>
  <c r="F7" i="12"/>
  <c r="F6" i="12" s="1"/>
  <c r="F41" i="12" s="1"/>
  <c r="F93" i="12" s="1"/>
  <c r="F107" i="12" s="1"/>
  <c r="F127" i="12" s="1"/>
  <c r="F129" i="12" s="1"/>
  <c r="F138" i="12" s="1"/>
  <c r="G8" i="12"/>
  <c r="G9" i="12"/>
  <c r="G10" i="12"/>
  <c r="E11" i="12"/>
  <c r="G11" i="12" s="1"/>
  <c r="F11" i="12"/>
  <c r="G12" i="12"/>
  <c r="G13" i="12"/>
  <c r="E14" i="12"/>
  <c r="F14" i="12"/>
  <c r="G14" i="12"/>
  <c r="G15" i="12"/>
  <c r="G16" i="12"/>
  <c r="E17" i="12"/>
  <c r="F17" i="12"/>
  <c r="G17" i="12" s="1"/>
  <c r="G18" i="12"/>
  <c r="G19" i="12"/>
  <c r="E20" i="12"/>
  <c r="G20" i="12" s="1"/>
  <c r="F20" i="12"/>
  <c r="G21" i="12"/>
  <c r="G22" i="12"/>
  <c r="G23" i="12"/>
  <c r="G24" i="12"/>
  <c r="G25" i="12"/>
  <c r="E26" i="12"/>
  <c r="G26" i="12" s="1"/>
  <c r="F26" i="12"/>
  <c r="G27" i="12"/>
  <c r="G28" i="12"/>
  <c r="G29" i="12"/>
  <c r="G30" i="12"/>
  <c r="G31" i="12"/>
  <c r="G32" i="12"/>
  <c r="G33" i="12"/>
  <c r="E34" i="12"/>
  <c r="E35" i="12"/>
  <c r="G35" i="12" s="1"/>
  <c r="F35" i="12"/>
  <c r="F34" i="12" s="1"/>
  <c r="G34" i="12" s="1"/>
  <c r="G36" i="12"/>
  <c r="G37" i="12"/>
  <c r="G38" i="12"/>
  <c r="G39" i="12"/>
  <c r="G40" i="12"/>
  <c r="E42" i="12"/>
  <c r="G42" i="12" s="1"/>
  <c r="F42" i="12"/>
  <c r="G43" i="12"/>
  <c r="G44" i="12"/>
  <c r="G45" i="12"/>
  <c r="G46" i="12"/>
  <c r="G47" i="12"/>
  <c r="G48" i="12"/>
  <c r="E49" i="12"/>
  <c r="G49" i="12" s="1"/>
  <c r="F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E65" i="12"/>
  <c r="G65" i="12" s="1"/>
  <c r="F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E92" i="12"/>
  <c r="G92" i="12" s="1"/>
  <c r="F92" i="12"/>
  <c r="G94" i="12"/>
  <c r="G95" i="12"/>
  <c r="E96" i="12"/>
  <c r="G96" i="12" s="1"/>
  <c r="F96" i="12"/>
  <c r="F100" i="12" s="1"/>
  <c r="F106" i="12" s="1"/>
  <c r="G97" i="12"/>
  <c r="G98" i="12"/>
  <c r="G99" i="12"/>
  <c r="G101" i="12"/>
  <c r="E102" i="12"/>
  <c r="E105" i="12" s="1"/>
  <c r="G105" i="12" s="1"/>
  <c r="F102" i="12"/>
  <c r="G102" i="12"/>
  <c r="G103" i="12"/>
  <c r="G104" i="12"/>
  <c r="F105" i="12"/>
  <c r="E108" i="12"/>
  <c r="G108" i="12" s="1"/>
  <c r="F108" i="12"/>
  <c r="G109" i="12"/>
  <c r="E110" i="12"/>
  <c r="F110" i="12"/>
  <c r="G110" i="12"/>
  <c r="G111" i="12"/>
  <c r="G112" i="12"/>
  <c r="G113" i="12"/>
  <c r="G114" i="12"/>
  <c r="E115" i="12"/>
  <c r="G115" i="12" s="1"/>
  <c r="F115" i="12"/>
  <c r="G116" i="12"/>
  <c r="F117" i="12"/>
  <c r="F126" i="12" s="1"/>
  <c r="E118" i="12"/>
  <c r="E125" i="12" s="1"/>
  <c r="G125" i="12" s="1"/>
  <c r="F118" i="12"/>
  <c r="G118" i="12"/>
  <c r="G119" i="12"/>
  <c r="G120" i="12"/>
  <c r="G121" i="12"/>
  <c r="G122" i="12"/>
  <c r="G123" i="12"/>
  <c r="G124" i="12"/>
  <c r="F125" i="12"/>
  <c r="G128" i="12"/>
  <c r="G130" i="12"/>
  <c r="E131" i="12"/>
  <c r="G131" i="12" s="1"/>
  <c r="F131" i="12"/>
  <c r="G132" i="12"/>
  <c r="G133" i="12"/>
  <c r="E134" i="12"/>
  <c r="F134" i="12"/>
  <c r="G134" i="12"/>
  <c r="G135" i="12"/>
  <c r="G136" i="12"/>
  <c r="G137" i="12"/>
  <c r="E7" i="11"/>
  <c r="E6" i="11" s="1"/>
  <c r="F7" i="11"/>
  <c r="G7" i="11"/>
  <c r="G8" i="11"/>
  <c r="G9" i="11"/>
  <c r="G10" i="11"/>
  <c r="E11" i="11"/>
  <c r="G11" i="11" s="1"/>
  <c r="F11" i="11"/>
  <c r="G12" i="11"/>
  <c r="G13" i="11"/>
  <c r="E14" i="11"/>
  <c r="F14" i="11"/>
  <c r="G14" i="11" s="1"/>
  <c r="G15" i="11"/>
  <c r="G16" i="11"/>
  <c r="E17" i="11"/>
  <c r="F17" i="11"/>
  <c r="G17" i="11"/>
  <c r="G18" i="11"/>
  <c r="G19" i="11"/>
  <c r="E20" i="11"/>
  <c r="F20" i="11"/>
  <c r="G20" i="11" s="1"/>
  <c r="G21" i="11"/>
  <c r="G22" i="11"/>
  <c r="G23" i="11"/>
  <c r="G24" i="11"/>
  <c r="G25" i="11"/>
  <c r="E26" i="11"/>
  <c r="F26" i="11"/>
  <c r="G26" i="11" s="1"/>
  <c r="G27" i="11"/>
  <c r="G28" i="11"/>
  <c r="G29" i="11"/>
  <c r="G30" i="11"/>
  <c r="G31" i="11"/>
  <c r="G32" i="11"/>
  <c r="G33" i="11"/>
  <c r="E34" i="11"/>
  <c r="G34" i="11" s="1"/>
  <c r="F34" i="11"/>
  <c r="E35" i="11"/>
  <c r="F35" i="11"/>
  <c r="G35" i="11"/>
  <c r="G36" i="11"/>
  <c r="G37" i="11"/>
  <c r="G38" i="11"/>
  <c r="G39" i="11"/>
  <c r="G40" i="11"/>
  <c r="E42" i="11"/>
  <c r="F42" i="11"/>
  <c r="G42" i="11" s="1"/>
  <c r="G43" i="11"/>
  <c r="G44" i="11"/>
  <c r="G45" i="11"/>
  <c r="G46" i="11"/>
  <c r="G47" i="11"/>
  <c r="G48" i="11"/>
  <c r="E49" i="11"/>
  <c r="G49" i="11" s="1"/>
  <c r="F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E65" i="11"/>
  <c r="G65" i="11" s="1"/>
  <c r="F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F92" i="11"/>
  <c r="G94" i="11"/>
  <c r="G95" i="11"/>
  <c r="E96" i="11"/>
  <c r="E100" i="11" s="1"/>
  <c r="F96" i="11"/>
  <c r="G96" i="11" s="1"/>
  <c r="G97" i="11"/>
  <c r="G98" i="11"/>
  <c r="G99" i="11"/>
  <c r="G101" i="11"/>
  <c r="E102" i="11"/>
  <c r="G102" i="11" s="1"/>
  <c r="F102" i="11"/>
  <c r="F105" i="11" s="1"/>
  <c r="G105" i="11" s="1"/>
  <c r="G103" i="11"/>
  <c r="G104" i="11"/>
  <c r="E105" i="11"/>
  <c r="E108" i="11"/>
  <c r="F108" i="11"/>
  <c r="G108" i="11" s="1"/>
  <c r="G109" i="11"/>
  <c r="E110" i="11"/>
  <c r="G110" i="11" s="1"/>
  <c r="F110" i="11"/>
  <c r="G111" i="11"/>
  <c r="G112" i="11"/>
  <c r="G113" i="11"/>
  <c r="G114" i="11"/>
  <c r="E115" i="11"/>
  <c r="G115" i="11" s="1"/>
  <c r="F115" i="11"/>
  <c r="G116" i="11"/>
  <c r="E117" i="11"/>
  <c r="E118" i="11"/>
  <c r="E125" i="11" s="1"/>
  <c r="F118" i="11"/>
  <c r="F125" i="11" s="1"/>
  <c r="G119" i="11"/>
  <c r="G120" i="11"/>
  <c r="G121" i="11"/>
  <c r="G122" i="11"/>
  <c r="G123" i="11"/>
  <c r="G124" i="11"/>
  <c r="G128" i="11"/>
  <c r="G130" i="11"/>
  <c r="E131" i="11"/>
  <c r="G131" i="11" s="1"/>
  <c r="F131" i="11"/>
  <c r="G132" i="11"/>
  <c r="G133" i="11"/>
  <c r="E134" i="11"/>
  <c r="F134" i="11"/>
  <c r="G134" i="11" s="1"/>
  <c r="G135" i="11"/>
  <c r="G136" i="11"/>
  <c r="G137" i="11"/>
  <c r="E7" i="10"/>
  <c r="G7" i="10" s="1"/>
  <c r="F7" i="10"/>
  <c r="F6" i="10" s="1"/>
  <c r="F41" i="10" s="1"/>
  <c r="G8" i="10"/>
  <c r="G9" i="10"/>
  <c r="G10" i="10"/>
  <c r="E11" i="10"/>
  <c r="F11" i="10"/>
  <c r="G11" i="10" s="1"/>
  <c r="G12" i="10"/>
  <c r="G13" i="10"/>
  <c r="E14" i="10"/>
  <c r="F14" i="10"/>
  <c r="G14" i="10"/>
  <c r="G15" i="10"/>
  <c r="G16" i="10"/>
  <c r="E17" i="10"/>
  <c r="G17" i="10" s="1"/>
  <c r="F17" i="10"/>
  <c r="G18" i="10"/>
  <c r="G19" i="10"/>
  <c r="E20" i="10"/>
  <c r="E6" i="10" s="1"/>
  <c r="F20" i="10"/>
  <c r="G20" i="10"/>
  <c r="G21" i="10"/>
  <c r="G22" i="10"/>
  <c r="G23" i="10"/>
  <c r="G24" i="10"/>
  <c r="G25" i="10"/>
  <c r="E26" i="10"/>
  <c r="F26" i="10"/>
  <c r="G26" i="10"/>
  <c r="G27" i="10"/>
  <c r="G28" i="10"/>
  <c r="G29" i="10"/>
  <c r="G30" i="10"/>
  <c r="G31" i="10"/>
  <c r="G32" i="10"/>
  <c r="G33" i="10"/>
  <c r="E34" i="10"/>
  <c r="G34" i="10" s="1"/>
  <c r="F34" i="10"/>
  <c r="E35" i="10"/>
  <c r="G35" i="10" s="1"/>
  <c r="F35" i="10"/>
  <c r="G36" i="10"/>
  <c r="G37" i="10"/>
  <c r="G38" i="10"/>
  <c r="G39" i="10"/>
  <c r="G40" i="10"/>
  <c r="E42" i="10"/>
  <c r="F42" i="10"/>
  <c r="G42" i="10"/>
  <c r="G43" i="10"/>
  <c r="G44" i="10"/>
  <c r="G45" i="10"/>
  <c r="G46" i="10"/>
  <c r="G47" i="10"/>
  <c r="G48" i="10"/>
  <c r="E49" i="10"/>
  <c r="G49" i="10" s="1"/>
  <c r="F49" i="10"/>
  <c r="F92" i="10" s="1"/>
  <c r="G92" i="10" s="1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E65" i="10"/>
  <c r="G65" i="10" s="1"/>
  <c r="F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E92" i="10"/>
  <c r="G94" i="10"/>
  <c r="G95" i="10"/>
  <c r="E96" i="10"/>
  <c r="E100" i="10" s="1"/>
  <c r="F96" i="10"/>
  <c r="F100" i="10" s="1"/>
  <c r="F106" i="10" s="1"/>
  <c r="G96" i="10"/>
  <c r="G97" i="10"/>
  <c r="G98" i="10"/>
  <c r="G99" i="10"/>
  <c r="G101" i="10"/>
  <c r="E102" i="10"/>
  <c r="G102" i="10" s="1"/>
  <c r="F102" i="10"/>
  <c r="G103" i="10"/>
  <c r="G104" i="10"/>
  <c r="F105" i="10"/>
  <c r="E108" i="10"/>
  <c r="E117" i="10" s="1"/>
  <c r="F108" i="10"/>
  <c r="G108" i="10"/>
  <c r="G109" i="10"/>
  <c r="E110" i="10"/>
  <c r="G110" i="10" s="1"/>
  <c r="F110" i="10"/>
  <c r="G111" i="10"/>
  <c r="G112" i="10"/>
  <c r="G113" i="10"/>
  <c r="G114" i="10"/>
  <c r="E115" i="10"/>
  <c r="G115" i="10" s="1"/>
  <c r="F115" i="10"/>
  <c r="G116" i="10"/>
  <c r="F117" i="10"/>
  <c r="F126" i="10" s="1"/>
  <c r="E118" i="10"/>
  <c r="E125" i="10" s="1"/>
  <c r="G125" i="10" s="1"/>
  <c r="F118" i="10"/>
  <c r="G119" i="10"/>
  <c r="G120" i="10"/>
  <c r="G121" i="10"/>
  <c r="G122" i="10"/>
  <c r="G123" i="10"/>
  <c r="G124" i="10"/>
  <c r="F125" i="10"/>
  <c r="G128" i="10"/>
  <c r="G130" i="10"/>
  <c r="E131" i="10"/>
  <c r="F131" i="10"/>
  <c r="G131" i="10" s="1"/>
  <c r="G132" i="10"/>
  <c r="G133" i="10"/>
  <c r="E134" i="10"/>
  <c r="F134" i="10"/>
  <c r="G134" i="10"/>
  <c r="G135" i="10"/>
  <c r="G136" i="10"/>
  <c r="G137" i="10"/>
  <c r="E7" i="9"/>
  <c r="G7" i="9" s="1"/>
  <c r="F7" i="9"/>
  <c r="G8" i="9"/>
  <c r="G9" i="9"/>
  <c r="G10" i="9"/>
  <c r="E11" i="9"/>
  <c r="F11" i="9"/>
  <c r="G11" i="9"/>
  <c r="G12" i="9"/>
  <c r="G13" i="9"/>
  <c r="E14" i="9"/>
  <c r="F14" i="9"/>
  <c r="G14" i="9"/>
  <c r="G15" i="9"/>
  <c r="G16" i="9"/>
  <c r="E17" i="9"/>
  <c r="G17" i="9" s="1"/>
  <c r="F17" i="9"/>
  <c r="G18" i="9"/>
  <c r="G19" i="9"/>
  <c r="E20" i="9"/>
  <c r="F20" i="9"/>
  <c r="F6" i="9" s="1"/>
  <c r="F41" i="9" s="1"/>
  <c r="F93" i="9" s="1"/>
  <c r="G21" i="9"/>
  <c r="G22" i="9"/>
  <c r="G23" i="9"/>
  <c r="G24" i="9"/>
  <c r="G25" i="9"/>
  <c r="E26" i="9"/>
  <c r="G26" i="9" s="1"/>
  <c r="F26" i="9"/>
  <c r="G27" i="9"/>
  <c r="G28" i="9"/>
  <c r="G29" i="9"/>
  <c r="G30" i="9"/>
  <c r="G31" i="9"/>
  <c r="G32" i="9"/>
  <c r="G33" i="9"/>
  <c r="F34" i="9"/>
  <c r="E35" i="9"/>
  <c r="G35" i="9" s="1"/>
  <c r="F35" i="9"/>
  <c r="G36" i="9"/>
  <c r="G37" i="9"/>
  <c r="G38" i="9"/>
  <c r="G39" i="9"/>
  <c r="G40" i="9"/>
  <c r="E42" i="9"/>
  <c r="G42" i="9" s="1"/>
  <c r="F42" i="9"/>
  <c r="G43" i="9"/>
  <c r="G44" i="9"/>
  <c r="G45" i="9"/>
  <c r="G46" i="9"/>
  <c r="G47" i="9"/>
  <c r="G48" i="9"/>
  <c r="E49" i="9"/>
  <c r="E92" i="9" s="1"/>
  <c r="G92" i="9" s="1"/>
  <c r="F49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E65" i="9"/>
  <c r="G65" i="9" s="1"/>
  <c r="F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F92" i="9"/>
  <c r="G94" i="9"/>
  <c r="G95" i="9"/>
  <c r="E96" i="9"/>
  <c r="E100" i="9" s="1"/>
  <c r="F96" i="9"/>
  <c r="F100" i="9" s="1"/>
  <c r="G97" i="9"/>
  <c r="G98" i="9"/>
  <c r="G99" i="9"/>
  <c r="G101" i="9"/>
  <c r="E102" i="9"/>
  <c r="E105" i="9" s="1"/>
  <c r="F102" i="9"/>
  <c r="G102" i="9" s="1"/>
  <c r="G103" i="9"/>
  <c r="G104" i="9"/>
  <c r="E108" i="9"/>
  <c r="E117" i="9" s="1"/>
  <c r="F108" i="9"/>
  <c r="F117" i="9" s="1"/>
  <c r="G109" i="9"/>
  <c r="E110" i="9"/>
  <c r="G110" i="9" s="1"/>
  <c r="F110" i="9"/>
  <c r="G111" i="9"/>
  <c r="G112" i="9"/>
  <c r="G113" i="9"/>
  <c r="G114" i="9"/>
  <c r="E115" i="9"/>
  <c r="G115" i="9" s="1"/>
  <c r="F115" i="9"/>
  <c r="G116" i="9"/>
  <c r="E118" i="9"/>
  <c r="F118" i="9"/>
  <c r="G118" i="9" s="1"/>
  <c r="G119" i="9"/>
  <c r="G120" i="9"/>
  <c r="G121" i="9"/>
  <c r="G122" i="9"/>
  <c r="G123" i="9"/>
  <c r="G124" i="9"/>
  <c r="E125" i="9"/>
  <c r="G128" i="9"/>
  <c r="G130" i="9"/>
  <c r="E131" i="9"/>
  <c r="F131" i="9"/>
  <c r="G131" i="9"/>
  <c r="G132" i="9"/>
  <c r="G133" i="9"/>
  <c r="E134" i="9"/>
  <c r="F134" i="9"/>
  <c r="G134" i="9"/>
  <c r="G135" i="9"/>
  <c r="G136" i="9"/>
  <c r="G137" i="9"/>
  <c r="E7" i="8"/>
  <c r="E6" i="8" s="1"/>
  <c r="F7" i="8"/>
  <c r="G7" i="8" s="1"/>
  <c r="G8" i="8"/>
  <c r="G9" i="8"/>
  <c r="G10" i="8"/>
  <c r="E11" i="8"/>
  <c r="F11" i="8"/>
  <c r="G11" i="8" s="1"/>
  <c r="G12" i="8"/>
  <c r="G13" i="8"/>
  <c r="E14" i="8"/>
  <c r="G14" i="8" s="1"/>
  <c r="F14" i="8"/>
  <c r="G15" i="8"/>
  <c r="G16" i="8"/>
  <c r="E17" i="8"/>
  <c r="F17" i="8"/>
  <c r="G17" i="8" s="1"/>
  <c r="G18" i="8"/>
  <c r="G19" i="8"/>
  <c r="E20" i="8"/>
  <c r="F20" i="8"/>
  <c r="G20" i="8"/>
  <c r="G21" i="8"/>
  <c r="G22" i="8"/>
  <c r="G23" i="8"/>
  <c r="G24" i="8"/>
  <c r="G25" i="8"/>
  <c r="E26" i="8"/>
  <c r="F26" i="8"/>
  <c r="G26" i="8"/>
  <c r="G27" i="8"/>
  <c r="G28" i="8"/>
  <c r="G29" i="8"/>
  <c r="G30" i="8"/>
  <c r="G31" i="8"/>
  <c r="G32" i="8"/>
  <c r="G33" i="8"/>
  <c r="E34" i="8"/>
  <c r="E35" i="8"/>
  <c r="G35" i="8" s="1"/>
  <c r="F35" i="8"/>
  <c r="F34" i="8" s="1"/>
  <c r="G34" i="8" s="1"/>
  <c r="G36" i="8"/>
  <c r="G37" i="8"/>
  <c r="G38" i="8"/>
  <c r="G39" i="8"/>
  <c r="G40" i="8"/>
  <c r="E42" i="8"/>
  <c r="F42" i="8"/>
  <c r="G42" i="8"/>
  <c r="G43" i="8"/>
  <c r="G44" i="8"/>
  <c r="G45" i="8"/>
  <c r="G46" i="8"/>
  <c r="G47" i="8"/>
  <c r="G48" i="8"/>
  <c r="E49" i="8"/>
  <c r="G49" i="8" s="1"/>
  <c r="F49" i="8"/>
  <c r="F92" i="8" s="1"/>
  <c r="G92" i="8" s="1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E65" i="8"/>
  <c r="F65" i="8"/>
  <c r="G65" i="8" s="1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E92" i="8"/>
  <c r="G94" i="8"/>
  <c r="G95" i="8"/>
  <c r="E96" i="8"/>
  <c r="E100" i="8" s="1"/>
  <c r="F96" i="8"/>
  <c r="F100" i="8" s="1"/>
  <c r="G96" i="8"/>
  <c r="G97" i="8"/>
  <c r="G98" i="8"/>
  <c r="G99" i="8"/>
  <c r="G101" i="8"/>
  <c r="E102" i="8"/>
  <c r="E105" i="8" s="1"/>
  <c r="F102" i="8"/>
  <c r="F105" i="8" s="1"/>
  <c r="G102" i="8"/>
  <c r="G103" i="8"/>
  <c r="G104" i="8"/>
  <c r="E108" i="8"/>
  <c r="E117" i="8" s="1"/>
  <c r="F108" i="8"/>
  <c r="F117" i="8" s="1"/>
  <c r="F126" i="8" s="1"/>
  <c r="G108" i="8"/>
  <c r="G109" i="8"/>
  <c r="E110" i="8"/>
  <c r="G110" i="8" s="1"/>
  <c r="F110" i="8"/>
  <c r="G111" i="8"/>
  <c r="G112" i="8"/>
  <c r="G113" i="8"/>
  <c r="G114" i="8"/>
  <c r="E115" i="8"/>
  <c r="F115" i="8"/>
  <c r="G115" i="8" s="1"/>
  <c r="G116" i="8"/>
  <c r="E118" i="8"/>
  <c r="E125" i="8" s="1"/>
  <c r="G125" i="8" s="1"/>
  <c r="F118" i="8"/>
  <c r="G118" i="8"/>
  <c r="G119" i="8"/>
  <c r="G120" i="8"/>
  <c r="G121" i="8"/>
  <c r="G122" i="8"/>
  <c r="G123" i="8"/>
  <c r="G124" i="8"/>
  <c r="F125" i="8"/>
  <c r="G128" i="8"/>
  <c r="G130" i="8"/>
  <c r="E131" i="8"/>
  <c r="G131" i="8" s="1"/>
  <c r="F131" i="8"/>
  <c r="G132" i="8"/>
  <c r="G133" i="8"/>
  <c r="E134" i="8"/>
  <c r="F134" i="8"/>
  <c r="G134" i="8"/>
  <c r="G135" i="8"/>
  <c r="G136" i="8"/>
  <c r="G137" i="8"/>
  <c r="E7" i="7"/>
  <c r="E6" i="7" s="1"/>
  <c r="F7" i="7"/>
  <c r="F6" i="7" s="1"/>
  <c r="F41" i="7" s="1"/>
  <c r="F93" i="7" s="1"/>
  <c r="G7" i="7"/>
  <c r="G8" i="7"/>
  <c r="G9" i="7"/>
  <c r="G10" i="7"/>
  <c r="E11" i="7"/>
  <c r="F11" i="7"/>
  <c r="G11" i="7"/>
  <c r="G12" i="7"/>
  <c r="G13" i="7"/>
  <c r="E14" i="7"/>
  <c r="G14" i="7" s="1"/>
  <c r="F14" i="7"/>
  <c r="G15" i="7"/>
  <c r="G16" i="7"/>
  <c r="E17" i="7"/>
  <c r="F17" i="7"/>
  <c r="G17" i="7"/>
  <c r="G18" i="7"/>
  <c r="G19" i="7"/>
  <c r="E20" i="7"/>
  <c r="F20" i="7"/>
  <c r="G20" i="7"/>
  <c r="G21" i="7"/>
  <c r="G22" i="7"/>
  <c r="G23" i="7"/>
  <c r="G24" i="7"/>
  <c r="G25" i="7"/>
  <c r="E26" i="7"/>
  <c r="F26" i="7"/>
  <c r="G26" i="7" s="1"/>
  <c r="G27" i="7"/>
  <c r="G28" i="7"/>
  <c r="G29" i="7"/>
  <c r="G30" i="7"/>
  <c r="G31" i="7"/>
  <c r="G32" i="7"/>
  <c r="G33" i="7"/>
  <c r="F34" i="7"/>
  <c r="E35" i="7"/>
  <c r="G35" i="7" s="1"/>
  <c r="F35" i="7"/>
  <c r="G36" i="7"/>
  <c r="G37" i="7"/>
  <c r="G38" i="7"/>
  <c r="G39" i="7"/>
  <c r="G40" i="7"/>
  <c r="E42" i="7"/>
  <c r="G42" i="7" s="1"/>
  <c r="F42" i="7"/>
  <c r="G43" i="7"/>
  <c r="G44" i="7"/>
  <c r="G45" i="7"/>
  <c r="G46" i="7"/>
  <c r="G47" i="7"/>
  <c r="G48" i="7"/>
  <c r="E49" i="7"/>
  <c r="E92" i="7" s="1"/>
  <c r="G92" i="7" s="1"/>
  <c r="F49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E65" i="7"/>
  <c r="F65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F92" i="7"/>
  <c r="G94" i="7"/>
  <c r="G95" i="7"/>
  <c r="E96" i="7"/>
  <c r="F96" i="7"/>
  <c r="F100" i="7" s="1"/>
  <c r="G97" i="7"/>
  <c r="G98" i="7"/>
  <c r="G99" i="7"/>
  <c r="E100" i="7"/>
  <c r="G101" i="7"/>
  <c r="E102" i="7"/>
  <c r="E105" i="7" s="1"/>
  <c r="G105" i="7" s="1"/>
  <c r="F102" i="7"/>
  <c r="F105" i="7" s="1"/>
  <c r="G103" i="7"/>
  <c r="G104" i="7"/>
  <c r="E108" i="7"/>
  <c r="E117" i="7" s="1"/>
  <c r="F108" i="7"/>
  <c r="F117" i="7" s="1"/>
  <c r="G109" i="7"/>
  <c r="E110" i="7"/>
  <c r="F110" i="7"/>
  <c r="G110" i="7" s="1"/>
  <c r="G111" i="7"/>
  <c r="G112" i="7"/>
  <c r="G113" i="7"/>
  <c r="G114" i="7"/>
  <c r="E115" i="7"/>
  <c r="F115" i="7"/>
  <c r="G115" i="7"/>
  <c r="G116" i="7"/>
  <c r="E118" i="7"/>
  <c r="G118" i="7" s="1"/>
  <c r="F118" i="7"/>
  <c r="F125" i="7" s="1"/>
  <c r="G125" i="7" s="1"/>
  <c r="G119" i="7"/>
  <c r="G120" i="7"/>
  <c r="G121" i="7"/>
  <c r="G122" i="7"/>
  <c r="G123" i="7"/>
  <c r="G124" i="7"/>
  <c r="E125" i="7"/>
  <c r="G128" i="7"/>
  <c r="G130" i="7"/>
  <c r="E131" i="7"/>
  <c r="F131" i="7"/>
  <c r="G131" i="7"/>
  <c r="G132" i="7"/>
  <c r="G133" i="7"/>
  <c r="E134" i="7"/>
  <c r="G134" i="7" s="1"/>
  <c r="F134" i="7"/>
  <c r="G135" i="7"/>
  <c r="G136" i="7"/>
  <c r="G137" i="7"/>
  <c r="E7" i="6"/>
  <c r="E6" i="6" s="1"/>
  <c r="F7" i="6"/>
  <c r="F6" i="6" s="1"/>
  <c r="G8" i="6"/>
  <c r="G9" i="6"/>
  <c r="G10" i="6"/>
  <c r="E11" i="6"/>
  <c r="F11" i="6"/>
  <c r="G11" i="6" s="1"/>
  <c r="G12" i="6"/>
  <c r="G13" i="6"/>
  <c r="E14" i="6"/>
  <c r="G14" i="6" s="1"/>
  <c r="F14" i="6"/>
  <c r="G15" i="6"/>
  <c r="G16" i="6"/>
  <c r="E17" i="6"/>
  <c r="G17" i="6" s="1"/>
  <c r="F17" i="6"/>
  <c r="G18" i="6"/>
  <c r="G19" i="6"/>
  <c r="E20" i="6"/>
  <c r="F20" i="6"/>
  <c r="G20" i="6"/>
  <c r="G21" i="6"/>
  <c r="G22" i="6"/>
  <c r="G23" i="6"/>
  <c r="G24" i="6"/>
  <c r="G25" i="6"/>
  <c r="E26" i="6"/>
  <c r="F26" i="6"/>
  <c r="G26" i="6"/>
  <c r="G27" i="6"/>
  <c r="G28" i="6"/>
  <c r="G29" i="6"/>
  <c r="G30" i="6"/>
  <c r="G31" i="6"/>
  <c r="G32" i="6"/>
  <c r="G33" i="6"/>
  <c r="E34" i="6"/>
  <c r="E35" i="6"/>
  <c r="F35" i="6"/>
  <c r="G35" i="6" s="1"/>
  <c r="G36" i="6"/>
  <c r="G37" i="6"/>
  <c r="G38" i="6"/>
  <c r="G39" i="6"/>
  <c r="G40" i="6"/>
  <c r="E42" i="6"/>
  <c r="F42" i="6"/>
  <c r="G42" i="6"/>
  <c r="G43" i="6"/>
  <c r="G44" i="6"/>
  <c r="G45" i="6"/>
  <c r="G46" i="6"/>
  <c r="G47" i="6"/>
  <c r="G48" i="6"/>
  <c r="E49" i="6"/>
  <c r="G49" i="6" s="1"/>
  <c r="F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E65" i="6"/>
  <c r="G65" i="6" s="1"/>
  <c r="F65" i="6"/>
  <c r="F92" i="6" s="1"/>
  <c r="G92" i="6" s="1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E92" i="6"/>
  <c r="G94" i="6"/>
  <c r="G95" i="6"/>
  <c r="E96" i="6"/>
  <c r="F96" i="6"/>
  <c r="G96" i="6" s="1"/>
  <c r="G97" i="6"/>
  <c r="G98" i="6"/>
  <c r="G99" i="6"/>
  <c r="E100" i="6"/>
  <c r="G100" i="6" s="1"/>
  <c r="F100" i="6"/>
  <c r="F106" i="6" s="1"/>
  <c r="G101" i="6"/>
  <c r="E102" i="6"/>
  <c r="F102" i="6"/>
  <c r="F105" i="6" s="1"/>
  <c r="G102" i="6"/>
  <c r="G103" i="6"/>
  <c r="G104" i="6"/>
  <c r="E105" i="6"/>
  <c r="G105" i="6" s="1"/>
  <c r="E108" i="6"/>
  <c r="F108" i="6"/>
  <c r="F117" i="6" s="1"/>
  <c r="F126" i="6" s="1"/>
  <c r="G109" i="6"/>
  <c r="E110" i="6"/>
  <c r="E117" i="6" s="1"/>
  <c r="F110" i="6"/>
  <c r="G110" i="6"/>
  <c r="G111" i="6"/>
  <c r="G112" i="6"/>
  <c r="G113" i="6"/>
  <c r="G114" i="6"/>
  <c r="E115" i="6"/>
  <c r="G115" i="6" s="1"/>
  <c r="F115" i="6"/>
  <c r="G116" i="6"/>
  <c r="E118" i="6"/>
  <c r="E125" i="6" s="1"/>
  <c r="G125" i="6" s="1"/>
  <c r="F118" i="6"/>
  <c r="G118" i="6"/>
  <c r="G119" i="6"/>
  <c r="G120" i="6"/>
  <c r="G121" i="6"/>
  <c r="G122" i="6"/>
  <c r="G123" i="6"/>
  <c r="G124" i="6"/>
  <c r="F125" i="6"/>
  <c r="G128" i="6"/>
  <c r="G130" i="6"/>
  <c r="E131" i="6"/>
  <c r="G131" i="6" s="1"/>
  <c r="F131" i="6"/>
  <c r="G132" i="6"/>
  <c r="G133" i="6"/>
  <c r="E134" i="6"/>
  <c r="G134" i="6" s="1"/>
  <c r="F134" i="6"/>
  <c r="G135" i="6"/>
  <c r="G136" i="6"/>
  <c r="G137" i="6"/>
  <c r="E7" i="5"/>
  <c r="F7" i="5"/>
  <c r="F6" i="5" s="1"/>
  <c r="F41" i="5" s="1"/>
  <c r="F93" i="5" s="1"/>
  <c r="F107" i="5" s="1"/>
  <c r="G7" i="5"/>
  <c r="G8" i="5"/>
  <c r="G9" i="5"/>
  <c r="G10" i="5"/>
  <c r="E11" i="5"/>
  <c r="F11" i="5"/>
  <c r="G11" i="5" s="1"/>
  <c r="G12" i="5"/>
  <c r="G13" i="5"/>
  <c r="E14" i="5"/>
  <c r="F14" i="5"/>
  <c r="G14" i="5" s="1"/>
  <c r="G15" i="5"/>
  <c r="G16" i="5"/>
  <c r="E17" i="5"/>
  <c r="F17" i="5"/>
  <c r="G17" i="5"/>
  <c r="G18" i="5"/>
  <c r="G19" i="5"/>
  <c r="E20" i="5"/>
  <c r="E6" i="5" s="1"/>
  <c r="F20" i="5"/>
  <c r="G21" i="5"/>
  <c r="G22" i="5"/>
  <c r="G23" i="5"/>
  <c r="G24" i="5"/>
  <c r="G25" i="5"/>
  <c r="E26" i="5"/>
  <c r="G26" i="5" s="1"/>
  <c r="F26" i="5"/>
  <c r="G27" i="5"/>
  <c r="G28" i="5"/>
  <c r="G29" i="5"/>
  <c r="G30" i="5"/>
  <c r="G31" i="5"/>
  <c r="G32" i="5"/>
  <c r="G33" i="5"/>
  <c r="F34" i="5"/>
  <c r="E35" i="5"/>
  <c r="E34" i="5" s="1"/>
  <c r="G34" i="5" s="1"/>
  <c r="F35" i="5"/>
  <c r="G35" i="5"/>
  <c r="G36" i="5"/>
  <c r="G37" i="5"/>
  <c r="G38" i="5"/>
  <c r="G39" i="5"/>
  <c r="G40" i="5"/>
  <c r="E42" i="5"/>
  <c r="G42" i="5" s="1"/>
  <c r="F42" i="5"/>
  <c r="G43" i="5"/>
  <c r="G44" i="5"/>
  <c r="G45" i="5"/>
  <c r="G46" i="5"/>
  <c r="G47" i="5"/>
  <c r="G48" i="5"/>
  <c r="E49" i="5"/>
  <c r="G49" i="5" s="1"/>
  <c r="F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E65" i="5"/>
  <c r="F65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E92" i="5"/>
  <c r="G92" i="5" s="1"/>
  <c r="F92" i="5"/>
  <c r="G94" i="5"/>
  <c r="G95" i="5"/>
  <c r="E96" i="5"/>
  <c r="G96" i="5" s="1"/>
  <c r="F96" i="5"/>
  <c r="G97" i="5"/>
  <c r="G98" i="5"/>
  <c r="G99" i="5"/>
  <c r="F100" i="5"/>
  <c r="F106" i="5" s="1"/>
  <c r="G101" i="5"/>
  <c r="E102" i="5"/>
  <c r="G102" i="5" s="1"/>
  <c r="F102" i="5"/>
  <c r="G103" i="5"/>
  <c r="G104" i="5"/>
  <c r="E105" i="5"/>
  <c r="G105" i="5" s="1"/>
  <c r="F105" i="5"/>
  <c r="E108" i="5"/>
  <c r="G108" i="5" s="1"/>
  <c r="F108" i="5"/>
  <c r="G109" i="5"/>
  <c r="E110" i="5"/>
  <c r="G110" i="5" s="1"/>
  <c r="F110" i="5"/>
  <c r="F117" i="5" s="1"/>
  <c r="F126" i="5" s="1"/>
  <c r="G111" i="5"/>
  <c r="G112" i="5"/>
  <c r="G113" i="5"/>
  <c r="G114" i="5"/>
  <c r="E115" i="5"/>
  <c r="F115" i="5"/>
  <c r="G115" i="5"/>
  <c r="G116" i="5"/>
  <c r="E117" i="5"/>
  <c r="E118" i="5"/>
  <c r="G118" i="5" s="1"/>
  <c r="F118" i="5"/>
  <c r="F125" i="5" s="1"/>
  <c r="G125" i="5" s="1"/>
  <c r="G119" i="5"/>
  <c r="G120" i="5"/>
  <c r="G121" i="5"/>
  <c r="G122" i="5"/>
  <c r="G123" i="5"/>
  <c r="G124" i="5"/>
  <c r="E125" i="5"/>
  <c r="G128" i="5"/>
  <c r="G130" i="5"/>
  <c r="E131" i="5"/>
  <c r="F131" i="5"/>
  <c r="G131" i="5"/>
  <c r="G132" i="5"/>
  <c r="G133" i="5"/>
  <c r="E134" i="5"/>
  <c r="F134" i="5"/>
  <c r="G134" i="5" s="1"/>
  <c r="G135" i="5"/>
  <c r="G136" i="5"/>
  <c r="G137" i="5"/>
  <c r="E106" i="11" l="1"/>
  <c r="G6" i="6"/>
  <c r="E41" i="6"/>
  <c r="G100" i="7"/>
  <c r="E126" i="11"/>
  <c r="E41" i="8"/>
  <c r="G125" i="11"/>
  <c r="E41" i="5"/>
  <c r="G6" i="5"/>
  <c r="F126" i="7"/>
  <c r="E126" i="9"/>
  <c r="G117" i="9"/>
  <c r="E126" i="8"/>
  <c r="G126" i="8" s="1"/>
  <c r="G117" i="8"/>
  <c r="E126" i="7"/>
  <c r="G117" i="7"/>
  <c r="F106" i="8"/>
  <c r="E126" i="10"/>
  <c r="G126" i="10" s="1"/>
  <c r="G117" i="10"/>
  <c r="E41" i="10"/>
  <c r="G6" i="10"/>
  <c r="G100" i="10"/>
  <c r="F127" i="5"/>
  <c r="F129" i="5" s="1"/>
  <c r="F138" i="5" s="1"/>
  <c r="F107" i="7"/>
  <c r="F127" i="7" s="1"/>
  <c r="F129" i="7" s="1"/>
  <c r="F138" i="7" s="1"/>
  <c r="G100" i="8"/>
  <c r="E106" i="8"/>
  <c r="G100" i="9"/>
  <c r="E106" i="9"/>
  <c r="F93" i="10"/>
  <c r="F107" i="10" s="1"/>
  <c r="F127" i="10" s="1"/>
  <c r="F129" i="10" s="1"/>
  <c r="F138" i="10" s="1"/>
  <c r="E126" i="6"/>
  <c r="G126" i="6" s="1"/>
  <c r="G117" i="6"/>
  <c r="G117" i="5"/>
  <c r="F106" i="7"/>
  <c r="G6" i="7"/>
  <c r="G105" i="8"/>
  <c r="E41" i="11"/>
  <c r="F41" i="13"/>
  <c r="F93" i="13" s="1"/>
  <c r="F107" i="13" s="1"/>
  <c r="G125" i="9"/>
  <c r="G117" i="13"/>
  <c r="G6" i="13"/>
  <c r="E41" i="13"/>
  <c r="F6" i="11"/>
  <c r="F41" i="11" s="1"/>
  <c r="F93" i="11" s="1"/>
  <c r="E6" i="12"/>
  <c r="E126" i="5"/>
  <c r="G126" i="5" s="1"/>
  <c r="E100" i="5"/>
  <c r="G7" i="6"/>
  <c r="G102" i="7"/>
  <c r="G108" i="9"/>
  <c r="G96" i="9"/>
  <c r="E34" i="9"/>
  <c r="G34" i="9" s="1"/>
  <c r="G20" i="9"/>
  <c r="F117" i="11"/>
  <c r="E92" i="11"/>
  <c r="G92" i="11" s="1"/>
  <c r="E117" i="12"/>
  <c r="E126" i="13"/>
  <c r="E100" i="13"/>
  <c r="F100" i="11"/>
  <c r="F106" i="11" s="1"/>
  <c r="E100" i="12"/>
  <c r="F34" i="6"/>
  <c r="G34" i="6" s="1"/>
  <c r="G108" i="7"/>
  <c r="E106" i="7"/>
  <c r="G106" i="7" s="1"/>
  <c r="G96" i="7"/>
  <c r="E34" i="7"/>
  <c r="G34" i="7" s="1"/>
  <c r="F6" i="8"/>
  <c r="F41" i="8" s="1"/>
  <c r="F93" i="8" s="1"/>
  <c r="F107" i="8" s="1"/>
  <c r="F127" i="8" s="1"/>
  <c r="F129" i="8" s="1"/>
  <c r="F138" i="8" s="1"/>
  <c r="F105" i="9"/>
  <c r="G105" i="9" s="1"/>
  <c r="E6" i="9"/>
  <c r="E105" i="10"/>
  <c r="G105" i="10" s="1"/>
  <c r="G7" i="12"/>
  <c r="F125" i="13"/>
  <c r="G125" i="13" s="1"/>
  <c r="G108" i="6"/>
  <c r="E106" i="6"/>
  <c r="G106" i="6" s="1"/>
  <c r="G20" i="5"/>
  <c r="G118" i="11"/>
  <c r="G118" i="10"/>
  <c r="F125" i="9"/>
  <c r="F126" i="9" s="1"/>
  <c r="I8" i="4"/>
  <c r="K8" i="4" s="1"/>
  <c r="I9" i="4"/>
  <c r="K9" i="4" s="1"/>
  <c r="I10" i="4"/>
  <c r="K10" i="4"/>
  <c r="E11" i="4"/>
  <c r="I11" i="4" s="1"/>
  <c r="K11" i="4" s="1"/>
  <c r="F11" i="4"/>
  <c r="F20" i="4" s="1"/>
  <c r="F29" i="4" s="1"/>
  <c r="G11" i="4"/>
  <c r="H11" i="4"/>
  <c r="J11" i="4"/>
  <c r="I12" i="4"/>
  <c r="K12" i="4"/>
  <c r="I13" i="4"/>
  <c r="K13" i="4" s="1"/>
  <c r="I14" i="4"/>
  <c r="K14" i="4" s="1"/>
  <c r="I15" i="4"/>
  <c r="K15" i="4" s="1"/>
  <c r="I16" i="4"/>
  <c r="K16" i="4"/>
  <c r="I17" i="4"/>
  <c r="K17" i="4" s="1"/>
  <c r="I18" i="4"/>
  <c r="K18" i="4" s="1"/>
  <c r="E19" i="4"/>
  <c r="F19" i="4"/>
  <c r="G19" i="4"/>
  <c r="G20" i="4" s="1"/>
  <c r="G29" i="4" s="1"/>
  <c r="G45" i="4" s="1"/>
  <c r="G47" i="4" s="1"/>
  <c r="G51" i="4" s="1"/>
  <c r="H19" i="4"/>
  <c r="H20" i="4" s="1"/>
  <c r="H29" i="4" s="1"/>
  <c r="H45" i="4" s="1"/>
  <c r="H47" i="4" s="1"/>
  <c r="H51" i="4" s="1"/>
  <c r="I19" i="4"/>
  <c r="K19" i="4" s="1"/>
  <c r="J19" i="4"/>
  <c r="J20" i="4"/>
  <c r="I21" i="4"/>
  <c r="K21" i="4" s="1"/>
  <c r="I22" i="4"/>
  <c r="K22" i="4" s="1"/>
  <c r="I23" i="4"/>
  <c r="K23" i="4"/>
  <c r="E24" i="4"/>
  <c r="E28" i="4" s="1"/>
  <c r="I28" i="4" s="1"/>
  <c r="F24" i="4"/>
  <c r="G24" i="4"/>
  <c r="H24" i="4"/>
  <c r="J24" i="4"/>
  <c r="I25" i="4"/>
  <c r="K25" i="4"/>
  <c r="I26" i="4"/>
  <c r="K26" i="4" s="1"/>
  <c r="E27" i="4"/>
  <c r="F27" i="4"/>
  <c r="G27" i="4"/>
  <c r="H27" i="4"/>
  <c r="H28" i="4" s="1"/>
  <c r="I27" i="4"/>
  <c r="K27" i="4" s="1"/>
  <c r="J27" i="4"/>
  <c r="J28" i="4" s="1"/>
  <c r="F28" i="4"/>
  <c r="G28" i="4"/>
  <c r="I30" i="4"/>
  <c r="K30" i="4" s="1"/>
  <c r="I31" i="4"/>
  <c r="K31" i="4"/>
  <c r="I32" i="4"/>
  <c r="K32" i="4" s="1"/>
  <c r="I33" i="4"/>
  <c r="K33" i="4"/>
  <c r="I34" i="4"/>
  <c r="K34" i="4" s="1"/>
  <c r="I35" i="4"/>
  <c r="K35" i="4"/>
  <c r="E36" i="4"/>
  <c r="F36" i="4"/>
  <c r="G36" i="4"/>
  <c r="H36" i="4"/>
  <c r="H44" i="4" s="1"/>
  <c r="I36" i="4"/>
  <c r="K36" i="4" s="1"/>
  <c r="J36" i="4"/>
  <c r="I37" i="4"/>
  <c r="K37" i="4" s="1"/>
  <c r="I38" i="4"/>
  <c r="K38" i="4"/>
  <c r="I39" i="4"/>
  <c r="K39" i="4"/>
  <c r="I40" i="4"/>
  <c r="K40" i="4" s="1"/>
  <c r="I41" i="4"/>
  <c r="K41" i="4" s="1"/>
  <c r="I42" i="4"/>
  <c r="K42" i="4"/>
  <c r="E43" i="4"/>
  <c r="I43" i="4" s="1"/>
  <c r="K43" i="4" s="1"/>
  <c r="F43" i="4"/>
  <c r="F44" i="4" s="1"/>
  <c r="G43" i="4"/>
  <c r="H43" i="4"/>
  <c r="J43" i="4"/>
  <c r="G44" i="4"/>
  <c r="J44" i="4"/>
  <c r="I46" i="4"/>
  <c r="K46" i="4" s="1"/>
  <c r="I48" i="4"/>
  <c r="K48" i="4"/>
  <c r="I49" i="4"/>
  <c r="K49" i="4"/>
  <c r="I50" i="4"/>
  <c r="K50" i="4" s="1"/>
  <c r="J8" i="3"/>
  <c r="L8" i="3"/>
  <c r="J9" i="3"/>
  <c r="L9" i="3" s="1"/>
  <c r="J10" i="3"/>
  <c r="L10" i="3"/>
  <c r="E11" i="3"/>
  <c r="J11" i="3" s="1"/>
  <c r="L11" i="3" s="1"/>
  <c r="F11" i="3"/>
  <c r="G11" i="3"/>
  <c r="H11" i="3"/>
  <c r="I11" i="3"/>
  <c r="K11" i="3"/>
  <c r="J12" i="3"/>
  <c r="L12" i="3" s="1"/>
  <c r="J13" i="3"/>
  <c r="L13" i="3"/>
  <c r="J14" i="3"/>
  <c r="L14" i="3" s="1"/>
  <c r="J15" i="3"/>
  <c r="L15" i="3"/>
  <c r="J16" i="3"/>
  <c r="L16" i="3" s="1"/>
  <c r="J17" i="3"/>
  <c r="L17" i="3"/>
  <c r="J18" i="3"/>
  <c r="L18" i="3" s="1"/>
  <c r="E19" i="3"/>
  <c r="J19" i="3" s="1"/>
  <c r="L19" i="3" s="1"/>
  <c r="F19" i="3"/>
  <c r="F20" i="3" s="1"/>
  <c r="F29" i="3" s="1"/>
  <c r="F45" i="3" s="1"/>
  <c r="F47" i="3" s="1"/>
  <c r="F51" i="3" s="1"/>
  <c r="G19" i="3"/>
  <c r="G20" i="3" s="1"/>
  <c r="G29" i="3" s="1"/>
  <c r="G45" i="3" s="1"/>
  <c r="G47" i="3" s="1"/>
  <c r="G51" i="3" s="1"/>
  <c r="H19" i="3"/>
  <c r="I19" i="3"/>
  <c r="K19" i="3"/>
  <c r="H20" i="3"/>
  <c r="I20" i="3"/>
  <c r="K20" i="3"/>
  <c r="J21" i="3"/>
  <c r="L21" i="3"/>
  <c r="J22" i="3"/>
  <c r="L22" i="3" s="1"/>
  <c r="J23" i="3"/>
  <c r="L23" i="3" s="1"/>
  <c r="E24" i="3"/>
  <c r="J24" i="3" s="1"/>
  <c r="L24" i="3" s="1"/>
  <c r="F24" i="3"/>
  <c r="G24" i="3"/>
  <c r="H24" i="3"/>
  <c r="H28" i="3" s="1"/>
  <c r="H29" i="3" s="1"/>
  <c r="H45" i="3" s="1"/>
  <c r="H47" i="3" s="1"/>
  <c r="H51" i="3" s="1"/>
  <c r="I24" i="3"/>
  <c r="I28" i="3" s="1"/>
  <c r="I29" i="3" s="1"/>
  <c r="I45" i="3" s="1"/>
  <c r="I47" i="3" s="1"/>
  <c r="I51" i="3" s="1"/>
  <c r="K24" i="3"/>
  <c r="J25" i="3"/>
  <c r="L25" i="3" s="1"/>
  <c r="J26" i="3"/>
  <c r="L26" i="3"/>
  <c r="E27" i="3"/>
  <c r="J27" i="3" s="1"/>
  <c r="L27" i="3" s="1"/>
  <c r="F27" i="3"/>
  <c r="G27" i="3"/>
  <c r="H27" i="3"/>
  <c r="I27" i="3"/>
  <c r="K27" i="3"/>
  <c r="E28" i="3"/>
  <c r="F28" i="3"/>
  <c r="G28" i="3"/>
  <c r="K28" i="3"/>
  <c r="K29" i="3" s="1"/>
  <c r="J30" i="3"/>
  <c r="L30" i="3" s="1"/>
  <c r="J31" i="3"/>
  <c r="L31" i="3" s="1"/>
  <c r="J32" i="3"/>
  <c r="L32" i="3" s="1"/>
  <c r="J33" i="3"/>
  <c r="L33" i="3"/>
  <c r="J34" i="3"/>
  <c r="L34" i="3" s="1"/>
  <c r="J35" i="3"/>
  <c r="L35" i="3" s="1"/>
  <c r="E36" i="3"/>
  <c r="J36" i="3" s="1"/>
  <c r="L36" i="3" s="1"/>
  <c r="F36" i="3"/>
  <c r="G36" i="3"/>
  <c r="H36" i="3"/>
  <c r="H44" i="3" s="1"/>
  <c r="I36" i="3"/>
  <c r="I44" i="3" s="1"/>
  <c r="K36" i="3"/>
  <c r="J37" i="3"/>
  <c r="L37" i="3" s="1"/>
  <c r="J38" i="3"/>
  <c r="L38" i="3"/>
  <c r="J39" i="3"/>
  <c r="L39" i="3" s="1"/>
  <c r="J40" i="3"/>
  <c r="L40" i="3" s="1"/>
  <c r="J41" i="3"/>
  <c r="L41" i="3" s="1"/>
  <c r="J42" i="3"/>
  <c r="L42" i="3"/>
  <c r="E43" i="3"/>
  <c r="E44" i="3" s="1"/>
  <c r="F43" i="3"/>
  <c r="G43" i="3"/>
  <c r="H43" i="3"/>
  <c r="I43" i="3"/>
  <c r="K43" i="3"/>
  <c r="K44" i="3" s="1"/>
  <c r="F44" i="3"/>
  <c r="G44" i="3"/>
  <c r="J46" i="3"/>
  <c r="L46" i="3" s="1"/>
  <c r="J48" i="3"/>
  <c r="L48" i="3" s="1"/>
  <c r="J49" i="3"/>
  <c r="L49" i="3" s="1"/>
  <c r="J50" i="3"/>
  <c r="L50" i="3"/>
  <c r="F126" i="13" l="1"/>
  <c r="G117" i="11"/>
  <c r="F126" i="11"/>
  <c r="F127" i="13"/>
  <c r="F129" i="13" s="1"/>
  <c r="F138" i="13" s="1"/>
  <c r="F106" i="9"/>
  <c r="F107" i="9" s="1"/>
  <c r="F127" i="9" s="1"/>
  <c r="F129" i="9" s="1"/>
  <c r="F138" i="9" s="1"/>
  <c r="G6" i="12"/>
  <c r="E41" i="12"/>
  <c r="E93" i="11"/>
  <c r="G41" i="11"/>
  <c r="G126" i="9"/>
  <c r="G126" i="11"/>
  <c r="E41" i="9"/>
  <c r="G6" i="9"/>
  <c r="G100" i="12"/>
  <c r="E106" i="12"/>
  <c r="G106" i="12" s="1"/>
  <c r="F107" i="11"/>
  <c r="F127" i="11" s="1"/>
  <c r="F129" i="11" s="1"/>
  <c r="F138" i="11" s="1"/>
  <c r="G6" i="11"/>
  <c r="E106" i="10"/>
  <c r="G106" i="10" s="1"/>
  <c r="E93" i="5"/>
  <c r="G41" i="5"/>
  <c r="G100" i="13"/>
  <c r="E106" i="13"/>
  <c r="G106" i="13" s="1"/>
  <c r="E41" i="7"/>
  <c r="G106" i="9"/>
  <c r="G6" i="8"/>
  <c r="G100" i="5"/>
  <c r="E106" i="5"/>
  <c r="G106" i="5" s="1"/>
  <c r="E93" i="13"/>
  <c r="G41" i="13"/>
  <c r="G126" i="7"/>
  <c r="E93" i="10"/>
  <c r="G41" i="10"/>
  <c r="G41" i="8"/>
  <c r="E93" i="8"/>
  <c r="G100" i="11"/>
  <c r="G41" i="6"/>
  <c r="E93" i="6"/>
  <c r="G126" i="13"/>
  <c r="G117" i="12"/>
  <c r="E126" i="12"/>
  <c r="G126" i="12" s="1"/>
  <c r="G106" i="8"/>
  <c r="F41" i="6"/>
  <c r="F93" i="6" s="1"/>
  <c r="F107" i="6" s="1"/>
  <c r="F127" i="6" s="1"/>
  <c r="F129" i="6" s="1"/>
  <c r="F138" i="6" s="1"/>
  <c r="G106" i="11"/>
  <c r="L20" i="3"/>
  <c r="L29" i="3" s="1"/>
  <c r="L45" i="3" s="1"/>
  <c r="L47" i="3" s="1"/>
  <c r="L51" i="3" s="1"/>
  <c r="L44" i="3"/>
  <c r="K45" i="3"/>
  <c r="K47" i="3" s="1"/>
  <c r="K51" i="3" s="1"/>
  <c r="F45" i="4"/>
  <c r="F47" i="4" s="1"/>
  <c r="F51" i="4" s="1"/>
  <c r="K20" i="4"/>
  <c r="L28" i="3"/>
  <c r="J28" i="3"/>
  <c r="J44" i="3"/>
  <c r="K44" i="4"/>
  <c r="J29" i="4"/>
  <c r="J45" i="4" s="1"/>
  <c r="J47" i="4" s="1"/>
  <c r="J51" i="4" s="1"/>
  <c r="E20" i="3"/>
  <c r="E44" i="4"/>
  <c r="I44" i="4" s="1"/>
  <c r="J43" i="3"/>
  <c r="L43" i="3" s="1"/>
  <c r="I24" i="4"/>
  <c r="K24" i="4" s="1"/>
  <c r="K28" i="4" s="1"/>
  <c r="E20" i="4"/>
  <c r="H8" i="2"/>
  <c r="J8" i="2" s="1"/>
  <c r="H9" i="2"/>
  <c r="J9" i="2" s="1"/>
  <c r="H10" i="2"/>
  <c r="J10" i="2"/>
  <c r="E11" i="2"/>
  <c r="F11" i="2"/>
  <c r="H11" i="2" s="1"/>
  <c r="J11" i="2" s="1"/>
  <c r="J20" i="2" s="1"/>
  <c r="G11" i="2"/>
  <c r="I11" i="2"/>
  <c r="H12" i="2"/>
  <c r="J12" i="2"/>
  <c r="H13" i="2"/>
  <c r="J13" i="2"/>
  <c r="H14" i="2"/>
  <c r="J14" i="2"/>
  <c r="H15" i="2"/>
  <c r="J15" i="2"/>
  <c r="H16" i="2"/>
  <c r="J16" i="2"/>
  <c r="H17" i="2"/>
  <c r="J17" i="2"/>
  <c r="H18" i="2"/>
  <c r="J18" i="2"/>
  <c r="E19" i="2"/>
  <c r="E20" i="2" s="1"/>
  <c r="F19" i="2"/>
  <c r="F20" i="2" s="1"/>
  <c r="F29" i="2" s="1"/>
  <c r="F43" i="2" s="1"/>
  <c r="F45" i="2" s="1"/>
  <c r="F49" i="2" s="1"/>
  <c r="G19" i="2"/>
  <c r="H19" i="2"/>
  <c r="J19" i="2" s="1"/>
  <c r="I19" i="2"/>
  <c r="G20" i="2"/>
  <c r="I20" i="2"/>
  <c r="H21" i="2"/>
  <c r="J21" i="2"/>
  <c r="H22" i="2"/>
  <c r="J22" i="2"/>
  <c r="H23" i="2"/>
  <c r="J23" i="2"/>
  <c r="E24" i="2"/>
  <c r="F24" i="2"/>
  <c r="H24" i="2" s="1"/>
  <c r="J24" i="2" s="1"/>
  <c r="G24" i="2"/>
  <c r="I24" i="2"/>
  <c r="H25" i="2"/>
  <c r="J25" i="2"/>
  <c r="H26" i="2"/>
  <c r="J26" i="2"/>
  <c r="E27" i="2"/>
  <c r="F27" i="2"/>
  <c r="H27" i="2" s="1"/>
  <c r="J27" i="2" s="1"/>
  <c r="G27" i="2"/>
  <c r="G28" i="2" s="1"/>
  <c r="G29" i="2" s="1"/>
  <c r="G43" i="2" s="1"/>
  <c r="G45" i="2" s="1"/>
  <c r="G49" i="2" s="1"/>
  <c r="I27" i="2"/>
  <c r="I28" i="2" s="1"/>
  <c r="E28" i="2"/>
  <c r="F28" i="2"/>
  <c r="H28" i="2" s="1"/>
  <c r="H30" i="2"/>
  <c r="J30" i="2"/>
  <c r="H31" i="2"/>
  <c r="J31" i="2"/>
  <c r="H32" i="2"/>
  <c r="J32" i="2"/>
  <c r="H33" i="2"/>
  <c r="J33" i="2"/>
  <c r="H34" i="2"/>
  <c r="J34" i="2"/>
  <c r="E35" i="2"/>
  <c r="E42" i="2" s="1"/>
  <c r="F35" i="2"/>
  <c r="F42" i="2" s="1"/>
  <c r="G35" i="2"/>
  <c r="H35" i="2"/>
  <c r="J35" i="2" s="1"/>
  <c r="J42" i="2" s="1"/>
  <c r="I35" i="2"/>
  <c r="H36" i="2"/>
  <c r="J36" i="2"/>
  <c r="H37" i="2"/>
  <c r="J37" i="2"/>
  <c r="H38" i="2"/>
  <c r="J38" i="2"/>
  <c r="H39" i="2"/>
  <c r="J39" i="2"/>
  <c r="H40" i="2"/>
  <c r="J40" i="2"/>
  <c r="E41" i="2"/>
  <c r="F41" i="2"/>
  <c r="G41" i="2"/>
  <c r="H41" i="2"/>
  <c r="J41" i="2" s="1"/>
  <c r="I41" i="2"/>
  <c r="G42" i="2"/>
  <c r="I42" i="2"/>
  <c r="H44" i="2"/>
  <c r="J44" i="2"/>
  <c r="H46" i="2"/>
  <c r="J46" i="2"/>
  <c r="H47" i="2"/>
  <c r="J47" i="2"/>
  <c r="H48" i="2"/>
  <c r="J48" i="2"/>
  <c r="G93" i="11" l="1"/>
  <c r="E107" i="11"/>
  <c r="G93" i="10"/>
  <c r="E107" i="10"/>
  <c r="G93" i="6"/>
  <c r="E107" i="6"/>
  <c r="E93" i="12"/>
  <c r="G41" i="12"/>
  <c r="G93" i="13"/>
  <c r="E107" i="13"/>
  <c r="G93" i="5"/>
  <c r="E107" i="5"/>
  <c r="G41" i="7"/>
  <c r="E93" i="7"/>
  <c r="E93" i="9"/>
  <c r="G41" i="9"/>
  <c r="G93" i="8"/>
  <c r="E107" i="8"/>
  <c r="E29" i="4"/>
  <c r="I20" i="4"/>
  <c r="K29" i="4"/>
  <c r="K45" i="4" s="1"/>
  <c r="K47" i="4" s="1"/>
  <c r="K51" i="4" s="1"/>
  <c r="J20" i="3"/>
  <c r="E29" i="3"/>
  <c r="E29" i="2"/>
  <c r="H20" i="2"/>
  <c r="J28" i="2"/>
  <c r="H42" i="2"/>
  <c r="J29" i="2"/>
  <c r="J43" i="2" s="1"/>
  <c r="J45" i="2" s="1"/>
  <c r="J49" i="2" s="1"/>
  <c r="I29" i="2"/>
  <c r="I43" i="2" s="1"/>
  <c r="I45" i="2" s="1"/>
  <c r="I49" i="2" s="1"/>
  <c r="G46" i="1"/>
  <c r="G45" i="1"/>
  <c r="G44" i="1"/>
  <c r="G42" i="1"/>
  <c r="F40" i="1"/>
  <c r="E40" i="1"/>
  <c r="G40" i="1" s="1"/>
  <c r="F39" i="1"/>
  <c r="E39" i="1"/>
  <c r="G39" i="1" s="1"/>
  <c r="G38" i="1"/>
  <c r="G37" i="1"/>
  <c r="G36" i="1"/>
  <c r="G35" i="1"/>
  <c r="G34" i="1"/>
  <c r="F34" i="1"/>
  <c r="E34" i="1"/>
  <c r="G33" i="1"/>
  <c r="G32" i="1"/>
  <c r="G31" i="1"/>
  <c r="G30" i="1"/>
  <c r="F27" i="1"/>
  <c r="E27" i="1"/>
  <c r="G27" i="1" s="1"/>
  <c r="G26" i="1"/>
  <c r="G25" i="1"/>
  <c r="F24" i="1"/>
  <c r="F28" i="1" s="1"/>
  <c r="E24" i="1"/>
  <c r="G24" i="1" s="1"/>
  <c r="G23" i="1"/>
  <c r="G22" i="1"/>
  <c r="G21" i="1"/>
  <c r="F19" i="1"/>
  <c r="E19" i="1"/>
  <c r="G19" i="1" s="1"/>
  <c r="G18" i="1"/>
  <c r="G17" i="1"/>
  <c r="G16" i="1"/>
  <c r="G15" i="1"/>
  <c r="G14" i="1"/>
  <c r="G13" i="1"/>
  <c r="G12" i="1"/>
  <c r="F11" i="1"/>
  <c r="F20" i="1" s="1"/>
  <c r="E11" i="1"/>
  <c r="E20" i="1" s="1"/>
  <c r="G10" i="1"/>
  <c r="G9" i="1"/>
  <c r="G8" i="1"/>
  <c r="E127" i="13" l="1"/>
  <c r="G107" i="13"/>
  <c r="G93" i="12"/>
  <c r="E107" i="12"/>
  <c r="G93" i="9"/>
  <c r="E107" i="9"/>
  <c r="E127" i="11"/>
  <c r="G107" i="11"/>
  <c r="E107" i="7"/>
  <c r="G93" i="7"/>
  <c r="E127" i="5"/>
  <c r="G107" i="5"/>
  <c r="G107" i="10"/>
  <c r="E127" i="10"/>
  <c r="G107" i="8"/>
  <c r="E127" i="8"/>
  <c r="G107" i="6"/>
  <c r="E127" i="6"/>
  <c r="E45" i="3"/>
  <c r="J29" i="3"/>
  <c r="I29" i="4"/>
  <c r="E45" i="4"/>
  <c r="H29" i="2"/>
  <c r="E43" i="2"/>
  <c r="G20" i="1"/>
  <c r="F29" i="1"/>
  <c r="F41" i="1" s="1"/>
  <c r="F43" i="1" s="1"/>
  <c r="F47" i="1" s="1"/>
  <c r="G11" i="1"/>
  <c r="E28" i="1"/>
  <c r="G28" i="1" s="1"/>
  <c r="E129" i="8" l="1"/>
  <c r="G127" i="8"/>
  <c r="G127" i="11"/>
  <c r="E129" i="11"/>
  <c r="E127" i="12"/>
  <c r="G107" i="12"/>
  <c r="E127" i="9"/>
  <c r="G107" i="9"/>
  <c r="G127" i="6"/>
  <c r="E129" i="6"/>
  <c r="G127" i="10"/>
  <c r="E129" i="10"/>
  <c r="E129" i="5"/>
  <c r="G127" i="5"/>
  <c r="G107" i="7"/>
  <c r="E127" i="7"/>
  <c r="G127" i="13"/>
  <c r="E129" i="13"/>
  <c r="E47" i="3"/>
  <c r="J45" i="3"/>
  <c r="I45" i="4"/>
  <c r="E47" i="4"/>
  <c r="H43" i="2"/>
  <c r="E45" i="2"/>
  <c r="E29" i="1"/>
  <c r="E129" i="7" l="1"/>
  <c r="G127" i="7"/>
  <c r="G127" i="12"/>
  <c r="E129" i="12"/>
  <c r="E138" i="10"/>
  <c r="G138" i="10" s="1"/>
  <c r="G129" i="10"/>
  <c r="G129" i="6"/>
  <c r="E138" i="6"/>
  <c r="G138" i="6" s="1"/>
  <c r="E129" i="9"/>
  <c r="G127" i="9"/>
  <c r="G129" i="5"/>
  <c r="E138" i="5"/>
  <c r="G138" i="5" s="1"/>
  <c r="E138" i="11"/>
  <c r="G138" i="11" s="1"/>
  <c r="G129" i="11"/>
  <c r="E138" i="13"/>
  <c r="G138" i="13" s="1"/>
  <c r="G129" i="13"/>
  <c r="E138" i="8"/>
  <c r="G138" i="8" s="1"/>
  <c r="G129" i="8"/>
  <c r="I47" i="4"/>
  <c r="E51" i="4"/>
  <c r="I51" i="4" s="1"/>
  <c r="E51" i="3"/>
  <c r="J51" i="3" s="1"/>
  <c r="J47" i="3"/>
  <c r="H45" i="2"/>
  <c r="E49" i="2"/>
  <c r="H49" i="2" s="1"/>
  <c r="E41" i="1"/>
  <c r="G29" i="1"/>
  <c r="E138" i="12" l="1"/>
  <c r="G138" i="12" s="1"/>
  <c r="G129" i="12"/>
  <c r="E138" i="9"/>
  <c r="G138" i="9" s="1"/>
  <c r="G129" i="9"/>
  <c r="G129" i="7"/>
  <c r="E138" i="7"/>
  <c r="G138" i="7" s="1"/>
  <c r="E43" i="1"/>
  <c r="G41" i="1"/>
  <c r="E47" i="1" l="1"/>
  <c r="G47" i="1" s="1"/>
  <c r="G43" i="1"/>
</calcChain>
</file>

<file path=xl/sharedStrings.xml><?xml version="1.0" encoding="utf-8"?>
<sst xmlns="http://schemas.openxmlformats.org/spreadsheetml/2006/main" count="1613" uniqueCount="169">
  <si>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</si>
  <si>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</si>
  <si>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</si>
  <si>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</si>
  <si>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</si>
  <si>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</si>
  <si>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</si>
  <si>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</si>
  <si>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</si>
  <si>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</si>
  <si>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</si>
  <si>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</si>
  <si>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</si>
  <si>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</si>
  <si>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</si>
  <si>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</si>
  <si>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</si>
  <si>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</si>
  <si>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</si>
  <si>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</si>
  <si>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</si>
  <si>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</si>
  <si>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</si>
  <si>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</si>
  <si>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</si>
  <si>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</si>
  <si>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</si>
  <si>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</si>
  <si>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</si>
  <si>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</si>
  <si>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</si>
  <si>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</si>
  <si>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</si>
  <si>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</si>
  <si>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</si>
  <si>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</si>
  <si>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</si>
  <si>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サービス区分間繰入金収益</t>
  </si>
  <si>
    <t>その他の特別収益</t>
  </si>
  <si>
    <t>特別収益計（８）</t>
  </si>
  <si>
    <t>固定資産売却損・処分損</t>
  </si>
  <si>
    <t>国庫補助金等特別積立金積立額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</si>
  <si>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</si>
  <si>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</si>
  <si>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</si>
  <si>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</si>
  <si>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</si>
  <si>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</si>
  <si>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</si>
  <si>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</si>
  <si>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</si>
  <si>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</si>
  <si>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</si>
  <si>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</si>
  <si>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事業区分間繰入金費用</t>
  </si>
  <si>
    <t>事業区分間繰入金収益</t>
  </si>
  <si>
    <t>法人合計</t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</si>
  <si>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</si>
  <si>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合計</t>
    <rPh sb="0" eb="2">
      <t>ゴウケイ</t>
    </rPh>
    <phoneticPr fontId="1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</si>
  <si>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</si>
  <si>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</si>
  <si>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</si>
  <si>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事業活動内訳表</t>
    <rPh sb="0" eb="2">
      <t>ジギョウ</t>
    </rPh>
    <rPh sb="2" eb="4">
      <t>カツドウ</t>
    </rPh>
    <phoneticPr fontId="4"/>
  </si>
  <si>
    <t>第二号第二様式（第二十三条第四項関係）</t>
    <rPh sb="0" eb="1">
      <t>ダイ</t>
    </rPh>
    <rPh sb="1" eb="2">
      <t>ニ</t>
    </rPh>
    <rPh sb="2" eb="3">
      <t>ゴウ</t>
    </rPh>
    <rPh sb="3" eb="5">
      <t>ダイニ</t>
    </rPh>
    <rPh sb="5" eb="7">
      <t>ヨウシキ</t>
    </rPh>
    <phoneticPr fontId="4"/>
  </si>
  <si>
    <t>拠点区分間繰入金費用</t>
  </si>
  <si>
    <t>拠点区分間繰入金収益</t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</si>
  <si>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</si>
  <si>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</si>
  <si>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</si>
  <si>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グループホームなごみ筒井</t>
    <phoneticPr fontId="1"/>
  </si>
  <si>
    <t>本部</t>
    <phoneticPr fontId="1"/>
  </si>
  <si>
    <t>グループホームむつみあい</t>
    <phoneticPr fontId="1"/>
  </si>
  <si>
    <t>ケアハウスやすらぎ</t>
    <phoneticPr fontId="1"/>
  </si>
  <si>
    <t>特別養護老人ホームやすらぎ園</t>
    <phoneticPr fontId="1"/>
  </si>
  <si>
    <t>社会福祉事業区分  事業活動内訳表</t>
    <phoneticPr fontId="4"/>
  </si>
  <si>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</si>
  <si>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法人後見事業</t>
    <phoneticPr fontId="1"/>
  </si>
  <si>
    <t>地域支援事業</t>
    <phoneticPr fontId="1"/>
  </si>
  <si>
    <t>老人居宅介護支援事業</t>
    <phoneticPr fontId="1"/>
  </si>
  <si>
    <t>訪問入浴介護事業</t>
    <phoneticPr fontId="1"/>
  </si>
  <si>
    <t>公益事業区分  事業活動内訳表</t>
    <phoneticPr fontId="4"/>
  </si>
  <si>
    <t>　長期預り金積立金積立額</t>
  </si>
  <si>
    <t>　人件費積立金積立額</t>
  </si>
  <si>
    <t>　修繕積立金積立額</t>
  </si>
  <si>
    <t>　長期預り金積立金取崩額</t>
  </si>
  <si>
    <t>　人件費積立金取崩額</t>
  </si>
  <si>
    <t>　車輌運搬具売却損・処分損</t>
  </si>
  <si>
    <t>　貸倒引当金戻入益</t>
  </si>
  <si>
    <t>　施設整備等寄附金収益</t>
  </si>
  <si>
    <t>　施設整備等補助金収益</t>
  </si>
  <si>
    <t>　雑損失</t>
  </si>
  <si>
    <t>　利用者等外給食費</t>
  </si>
  <si>
    <t>　雑収益</t>
  </si>
  <si>
    <t>　利用者等外給食収益</t>
  </si>
  <si>
    <t>　受入研修費収益</t>
  </si>
  <si>
    <t>　雑費</t>
  </si>
  <si>
    <t>　諸会費</t>
  </si>
  <si>
    <t>　渉外費</t>
  </si>
  <si>
    <t>　保守料</t>
  </si>
  <si>
    <t>　租税公課</t>
  </si>
  <si>
    <t>　土地・建物賃借料</t>
  </si>
  <si>
    <t>　賃借料</t>
  </si>
  <si>
    <t>　保険料</t>
  </si>
  <si>
    <t>　手数料</t>
  </si>
  <si>
    <t>　業務委託費</t>
  </si>
  <si>
    <t>　広報費</t>
  </si>
  <si>
    <t>　会議費</t>
  </si>
  <si>
    <t>　通信運搬費</t>
  </si>
  <si>
    <t>　修繕費</t>
  </si>
  <si>
    <t>　燃料費</t>
  </si>
  <si>
    <t>　水道光熱費</t>
  </si>
  <si>
    <t>　印刷製本費</t>
  </si>
  <si>
    <t>　事務消耗品費</t>
  </si>
  <si>
    <t>　研修研究費</t>
  </si>
  <si>
    <t>　旅費交通費</t>
  </si>
  <si>
    <t>　職員被服費</t>
  </si>
  <si>
    <t>　福利厚生費</t>
  </si>
  <si>
    <t>　事業修繕費</t>
  </si>
  <si>
    <t>　車輌費</t>
  </si>
  <si>
    <t>　消耗器具備品費</t>
  </si>
  <si>
    <t>　教養娯楽費</t>
  </si>
  <si>
    <t>　被服費</t>
  </si>
  <si>
    <t>　医療費</t>
  </si>
  <si>
    <t>　保健衛生費</t>
  </si>
  <si>
    <t>　医薬品費</t>
  </si>
  <si>
    <t>　介護用品費</t>
  </si>
  <si>
    <t>　給食費</t>
  </si>
  <si>
    <t>　法定福利費</t>
  </si>
  <si>
    <t>　退職給付費用</t>
  </si>
  <si>
    <t>　非常勤職員給与</t>
  </si>
  <si>
    <t>　職員賞与</t>
  </si>
  <si>
    <t>　職員給料</t>
  </si>
  <si>
    <t>　役員報酬</t>
  </si>
  <si>
    <t>　　その他の事業収益</t>
  </si>
  <si>
    <t>　　補助金事業収益（一般）</t>
  </si>
  <si>
    <t>　　その他の利用料収益</t>
  </si>
  <si>
    <t>　　管理費収益</t>
  </si>
  <si>
    <t>　運営事業収益</t>
  </si>
  <si>
    <t>　　受託事業収益（一般）</t>
  </si>
  <si>
    <t>　　受託事業収益（公費）</t>
  </si>
  <si>
    <t>　　市町村特別事業収益（一般）</t>
  </si>
  <si>
    <t>　　市町村特別事業収益（公費）</t>
  </si>
  <si>
    <t>　　補助金事業収益（公費）</t>
  </si>
  <si>
    <t>　その他の事業収益</t>
  </si>
  <si>
    <t>　　居住費収益（一般）</t>
  </si>
  <si>
    <t>　　居住費収益（公費）</t>
  </si>
  <si>
    <t>　　食費収益（一般）</t>
  </si>
  <si>
    <t>　　食費収益（公費）</t>
  </si>
  <si>
    <t>　利用者等利用料収益</t>
  </si>
  <si>
    <t>　　介護予防支援介護料収益</t>
  </si>
  <si>
    <t>　　居宅介護支援介護料収益</t>
  </si>
  <si>
    <t>　居宅介護支援介護料収益</t>
  </si>
  <si>
    <t>　　介護負担金収益（一般）</t>
  </si>
  <si>
    <t>　　介護報酬収益</t>
  </si>
  <si>
    <t>　地域密着型介護料収益</t>
  </si>
  <si>
    <t>　居宅介護料収益</t>
  </si>
  <si>
    <t>　　利用者負担金収益（一般）</t>
  </si>
  <si>
    <t>　　利用者負担金収益（公費）</t>
  </si>
  <si>
    <t>　施設介護料収益</t>
  </si>
  <si>
    <t>特別養護老人ホームやすらぎ園拠点区分  事業活動計算書</t>
    <phoneticPr fontId="4"/>
  </si>
  <si>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</si>
  <si>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ケアハウスやすらぎ拠点区分  事業活動計算書</t>
    <phoneticPr fontId="4"/>
  </si>
  <si>
    <t>グループホームむつみあい拠点区分  事業活動計算書</t>
    <phoneticPr fontId="4"/>
  </si>
  <si>
    <t>本部拠点区分  事業活動計算書</t>
    <phoneticPr fontId="4"/>
  </si>
  <si>
    <t>訪問入浴介護事業拠点区分  事業活動計算書</t>
    <phoneticPr fontId="4"/>
  </si>
  <si>
    <t>老人居宅介護支援事業拠点区分  事業活動計算書</t>
    <phoneticPr fontId="4"/>
  </si>
  <si>
    <t>地域支援事業拠点区分  事業活動計算書</t>
    <phoneticPr fontId="4"/>
  </si>
  <si>
    <t>グループホームなごみ筒井拠点区分  事業活動計算書</t>
    <phoneticPr fontId="4"/>
  </si>
  <si>
    <t>法人後見事業拠点区分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</si>
</sst>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5" xfId="2" applyFont="1" applyBorder="1">
      <alignment horizontal="left" vertical="top"/>
    </xf>
    <xf numFmtId="0" fontId="9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9" fillId="0" borderId="2" xfId="2" applyFont="1" applyBorder="1" applyAlignment="1">
      <alignment horizontal="left" vertical="top" shrinkToFit="1"/>
    </xf>
    <xf numFmtId="176" fontId="11" fillId="0" borderId="2" xfId="2" applyNumberFormat="1" applyFont="1" applyBorder="1" applyAlignment="1" applyProtection="1">
      <alignment vertical="top" shrinkToFit="1"/>
      <protection locked="0"/>
    </xf>
    <xf numFmtId="176" fontId="11" fillId="0" borderId="2" xfId="0" applyNumberFormat="1" applyFont="1" applyBorder="1" applyProtection="1">
      <alignment vertical="center"/>
      <protection locked="0"/>
    </xf>
    <xf numFmtId="0" fontId="9" fillId="0" borderId="3" xfId="2" applyFont="1" applyBorder="1" applyAlignment="1">
      <alignment horizontal="left" vertical="top" shrinkToFit="1"/>
    </xf>
    <xf numFmtId="176" fontId="11" fillId="0" borderId="3" xfId="2" applyNumberFormat="1" applyFont="1" applyBorder="1" applyAlignment="1" applyProtection="1">
      <alignment vertical="top" shrinkToFit="1"/>
      <protection locked="0"/>
    </xf>
    <xf numFmtId="176" fontId="11" fillId="0" borderId="3" xfId="0" applyNumberFormat="1" applyFont="1" applyBorder="1" applyProtection="1">
      <alignment vertical="center"/>
      <protection locked="0"/>
    </xf>
    <xf numFmtId="176" fontId="11" fillId="0" borderId="4" xfId="0" applyNumberFormat="1" applyFont="1" applyBorder="1" applyProtection="1">
      <alignment vertical="center"/>
      <protection locked="0"/>
    </xf>
    <xf numFmtId="0" fontId="9" fillId="0" borderId="1" xfId="2" applyFont="1" applyBorder="1" applyAlignment="1">
      <alignment horizontal="left" vertical="top" shrinkToFit="1"/>
    </xf>
    <xf numFmtId="176" fontId="11" fillId="0" borderId="1" xfId="2" applyNumberFormat="1" applyFont="1" applyBorder="1" applyAlignment="1" applyProtection="1">
      <alignment vertical="top" shrinkToFit="1"/>
      <protection locked="0"/>
    </xf>
    <xf numFmtId="176" fontId="11" fillId="0" borderId="1" xfId="0" applyNumberFormat="1" applyFont="1" applyBorder="1" applyProtection="1">
      <alignment vertical="center"/>
      <protection locked="0"/>
    </xf>
    <xf numFmtId="0" fontId="9" fillId="0" borderId="5" xfId="2" applyFont="1" applyBorder="1" applyAlignment="1">
      <alignment vertical="center"/>
    </xf>
    <xf numFmtId="0" fontId="9" fillId="0" borderId="6" xfId="2" applyFont="1" applyBorder="1" applyAlignment="1">
      <alignment vertical="center" shrinkToFit="1"/>
    </xf>
    <xf numFmtId="176" fontId="11" fillId="0" borderId="6" xfId="2" applyNumberFormat="1" applyFont="1" applyBorder="1" applyAlignment="1" applyProtection="1">
      <alignment vertical="center" shrinkToFit="1"/>
      <protection locked="0"/>
    </xf>
    <xf numFmtId="0" fontId="9" fillId="0" borderId="7" xfId="2" applyFont="1" applyBorder="1" applyAlignment="1">
      <alignment vertical="center" shrinkToFit="1"/>
    </xf>
    <xf numFmtId="176" fontId="11" fillId="0" borderId="7" xfId="2" applyNumberFormat="1" applyFont="1" applyBorder="1" applyAlignment="1" applyProtection="1">
      <alignment vertical="center" shrinkToFit="1"/>
      <protection locked="0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horizontal="left" vertical="top" shrinkToFit="1"/>
    </xf>
    <xf numFmtId="176" fontId="11" fillId="0" borderId="10" xfId="2" applyNumberFormat="1" applyFont="1" applyBorder="1" applyAlignment="1" applyProtection="1">
      <alignment vertical="top" shrinkToFit="1"/>
      <protection locked="0"/>
    </xf>
    <xf numFmtId="0" fontId="9" fillId="0" borderId="5" xfId="2" applyFont="1" applyBorder="1">
      <alignment horizontal="left" vertical="top"/>
    </xf>
    <xf numFmtId="0" fontId="9" fillId="0" borderId="6" xfId="2" applyFont="1" applyBorder="1" applyAlignment="1">
      <alignment horizontal="left" vertical="top" shrinkToFit="1"/>
    </xf>
    <xf numFmtId="176" fontId="11" fillId="0" borderId="6" xfId="2" applyNumberFormat="1" applyFont="1" applyBorder="1" applyAlignment="1" applyProtection="1">
      <alignment vertical="top" shrinkToFit="1"/>
      <protection locked="0"/>
    </xf>
    <xf numFmtId="0" fontId="9" fillId="0" borderId="2" xfId="2" applyFont="1" applyBorder="1" applyAlignment="1">
      <alignment vertical="center" textRotation="255" shrinkToFit="1"/>
    </xf>
    <xf numFmtId="0" fontId="9" fillId="0" borderId="3" xfId="2" applyFont="1" applyBorder="1" applyAlignment="1">
      <alignment vertical="center" textRotation="255" shrinkToFit="1"/>
    </xf>
    <xf numFmtId="0" fontId="9" fillId="0" borderId="4" xfId="2" applyFont="1" applyBorder="1" applyAlignment="1">
      <alignment vertical="center" textRotation="255" shrinkToFit="1"/>
    </xf>
    <xf numFmtId="0" fontId="9" fillId="0" borderId="2" xfId="2" applyFont="1" applyBorder="1" applyAlignment="1">
      <alignment horizontal="left" vertical="center" textRotation="255"/>
    </xf>
    <xf numFmtId="0" fontId="9" fillId="0" borderId="3" xfId="2" applyFont="1" applyBorder="1" applyAlignment="1">
      <alignment horizontal="left" vertical="center" textRotation="255"/>
    </xf>
    <xf numFmtId="0" fontId="9" fillId="0" borderId="4" xfId="2" applyFont="1" applyBorder="1" applyAlignment="1">
      <alignment horizontal="left" vertical="center" textRotation="255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6" xfId="1" applyNumberFormat="1" applyFont="1" applyBorder="1" applyAlignment="1">
      <alignment horizontal="center" vertical="center" shrinkToFit="1"/>
    </xf>
    <xf numFmtId="49" fontId="7" fillId="0" borderId="8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2" fillId="0" borderId="1" xfId="1" applyNumberFormat="1" applyFont="1" applyBorder="1" applyAlignment="1">
      <alignment horizontal="center" vertical="center" wrapText="1" shrinkToFit="1"/>
    </xf>
    <xf numFmtId="49" fontId="12" fillId="0" borderId="6" xfId="1" applyNumberFormat="1" applyFont="1" applyBorder="1" applyAlignment="1">
      <alignment horizontal="center" vertical="center" shrinkToFit="1"/>
    </xf>
    <xf numFmtId="49" fontId="12" fillId="0" borderId="8" xfId="1" applyNumberFormat="1" applyFont="1" applyBorder="1" applyAlignment="1">
      <alignment horizontal="center" vertical="center" shrinkToFit="1"/>
    </xf>
    <xf numFmtId="49" fontId="12" fillId="0" borderId="5" xfId="1" applyNumberFormat="1" applyFont="1" applyBorder="1" applyAlignment="1">
      <alignment horizontal="center" vertical="center" shrinkToFit="1"/>
    </xf>
    <xf numFmtId="0" fontId="9" fillId="0" borderId="11" xfId="2" applyFont="1" applyBorder="1">
      <alignment horizontal="left" vertical="top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2F20ADCF-CC3A-42DB-AA88-CD9B47BFC779}"/>
    <cellStyle name="標準 3" xfId="1" xr:uid="{1EAA29A8-E1B1-493F-B110-6697A00AB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8D67-996A-48A2-91F5-0A87003DA55D}">
  <sheetPr>
    <pageSetUpPr fitToPage="1"/>
  </sheetPr>
  <dimension ref="B2:G47"/>
  <sheetViews>
    <sheetView showGridLines="0" topLeftCell="A4" workbookViewId="0">
      <selection activeCell="D54" sqref="D54"/>
    </sheetView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37" t="s">
        <v>1</v>
      </c>
      <c r="C3" s="37"/>
      <c r="D3" s="37"/>
      <c r="E3" s="37"/>
      <c r="F3" s="37"/>
      <c r="G3" s="37"/>
    </row>
    <row r="4" spans="2:7" ht="14.25" customHeight="1" x14ac:dyDescent="0.4">
      <c r="B4" s="4"/>
      <c r="C4" s="4"/>
      <c r="D4" s="4"/>
      <c r="E4" s="4"/>
      <c r="F4" s="4"/>
      <c r="G4" s="2"/>
    </row>
    <row r="5" spans="2:7" ht="21" x14ac:dyDescent="0.4">
      <c r="B5" s="38" t="s">
        <v>2</v>
      </c>
      <c r="C5" s="38"/>
      <c r="D5" s="38"/>
      <c r="E5" s="38"/>
      <c r="F5" s="38"/>
      <c r="G5" s="38"/>
    </row>
    <row r="6" spans="2:7" ht="10.5" customHeight="1" x14ac:dyDescent="0.4">
      <c r="B6" s="5"/>
      <c r="C6" s="5"/>
      <c r="D6" s="5"/>
      <c r="E6" s="5"/>
      <c r="F6" s="2"/>
      <c r="G6" s="5" t="s">
        <v>3</v>
      </c>
    </row>
    <row r="7" spans="2:7" s="8" customFormat="1" ht="27" customHeight="1" x14ac:dyDescent="0.4">
      <c r="B7" s="39" t="s">
        <v>4</v>
      </c>
      <c r="C7" s="39"/>
      <c r="D7" s="39"/>
      <c r="E7" s="7" t="s">
        <v>5</v>
      </c>
      <c r="F7" s="7" t="s">
        <v>6</v>
      </c>
      <c r="G7" s="7" t="s">
        <v>7</v>
      </c>
    </row>
    <row r="8" spans="2:7" s="8" customFormat="1" ht="27" customHeight="1" x14ac:dyDescent="0.4">
      <c r="B8" s="34" t="s">
        <v>8</v>
      </c>
      <c r="C8" s="34" t="s">
        <v>9</v>
      </c>
      <c r="D8" s="9" t="s">
        <v>10</v>
      </c>
      <c r="E8" s="10">
        <v>656918261</v>
      </c>
      <c r="F8" s="11">
        <v>621379234</v>
      </c>
      <c r="G8" s="10">
        <f>E8-F8</f>
        <v>35539027</v>
      </c>
    </row>
    <row r="9" spans="2:7" s="8" customFormat="1" ht="27" customHeight="1" x14ac:dyDescent="0.4">
      <c r="B9" s="35"/>
      <c r="C9" s="35"/>
      <c r="D9" s="12" t="s">
        <v>11</v>
      </c>
      <c r="E9" s="13">
        <v>27461873</v>
      </c>
      <c r="F9" s="14">
        <v>26905162</v>
      </c>
      <c r="G9" s="13">
        <f t="shared" ref="G9:G47" si="0">E9-F9</f>
        <v>556711</v>
      </c>
    </row>
    <row r="10" spans="2:7" s="8" customFormat="1" ht="27" customHeight="1" x14ac:dyDescent="0.4">
      <c r="B10" s="35"/>
      <c r="C10" s="35"/>
      <c r="D10" s="12" t="s">
        <v>12</v>
      </c>
      <c r="E10" s="13">
        <v>740000</v>
      </c>
      <c r="F10" s="15">
        <v>360000</v>
      </c>
      <c r="G10" s="13">
        <f t="shared" si="0"/>
        <v>380000</v>
      </c>
    </row>
    <row r="11" spans="2:7" s="8" customFormat="1" ht="27" customHeight="1" x14ac:dyDescent="0.4">
      <c r="B11" s="35"/>
      <c r="C11" s="36"/>
      <c r="D11" s="16" t="s">
        <v>13</v>
      </c>
      <c r="E11" s="17">
        <f>+E8+E9+E10</f>
        <v>685120134</v>
      </c>
      <c r="F11" s="18">
        <f>+F8+F9+F10</f>
        <v>648644396</v>
      </c>
      <c r="G11" s="17">
        <f t="shared" si="0"/>
        <v>36475738</v>
      </c>
    </row>
    <row r="12" spans="2:7" s="8" customFormat="1" ht="27" customHeight="1" x14ac:dyDescent="0.4">
      <c r="B12" s="35"/>
      <c r="C12" s="34" t="s">
        <v>14</v>
      </c>
      <c r="D12" s="12" t="s">
        <v>15</v>
      </c>
      <c r="E12" s="13">
        <v>501579636</v>
      </c>
      <c r="F12" s="11">
        <v>475840631</v>
      </c>
      <c r="G12" s="13">
        <f t="shared" si="0"/>
        <v>25739005</v>
      </c>
    </row>
    <row r="13" spans="2:7" s="8" customFormat="1" ht="27" customHeight="1" x14ac:dyDescent="0.4">
      <c r="B13" s="35"/>
      <c r="C13" s="35"/>
      <c r="D13" s="12" t="s">
        <v>16</v>
      </c>
      <c r="E13" s="13">
        <v>122039577</v>
      </c>
      <c r="F13" s="14">
        <v>112128698</v>
      </c>
      <c r="G13" s="13">
        <f t="shared" si="0"/>
        <v>9910879</v>
      </c>
    </row>
    <row r="14" spans="2:7" s="8" customFormat="1" ht="27" customHeight="1" x14ac:dyDescent="0.4">
      <c r="B14" s="35"/>
      <c r="C14" s="35"/>
      <c r="D14" s="12" t="s">
        <v>17</v>
      </c>
      <c r="E14" s="13">
        <v>72206495</v>
      </c>
      <c r="F14" s="14">
        <v>67801433</v>
      </c>
      <c r="G14" s="13">
        <f t="shared" si="0"/>
        <v>4405062</v>
      </c>
    </row>
    <row r="15" spans="2:7" s="8" customFormat="1" ht="27" customHeight="1" x14ac:dyDescent="0.4">
      <c r="B15" s="35"/>
      <c r="C15" s="35"/>
      <c r="D15" s="12" t="s">
        <v>18</v>
      </c>
      <c r="E15" s="13">
        <v>100110</v>
      </c>
      <c r="F15" s="14">
        <v>19953</v>
      </c>
      <c r="G15" s="13">
        <f t="shared" si="0"/>
        <v>80157</v>
      </c>
    </row>
    <row r="16" spans="2:7" s="8" customFormat="1" ht="27" customHeight="1" x14ac:dyDescent="0.4">
      <c r="B16" s="35"/>
      <c r="C16" s="35"/>
      <c r="D16" s="12" t="s">
        <v>19</v>
      </c>
      <c r="E16" s="13">
        <v>44343336</v>
      </c>
      <c r="F16" s="14">
        <v>43268265</v>
      </c>
      <c r="G16" s="13">
        <f t="shared" si="0"/>
        <v>1075071</v>
      </c>
    </row>
    <row r="17" spans="2:7" s="8" customFormat="1" ht="27" customHeight="1" x14ac:dyDescent="0.4">
      <c r="B17" s="35"/>
      <c r="C17" s="35"/>
      <c r="D17" s="12" t="s">
        <v>20</v>
      </c>
      <c r="E17" s="13">
        <v>-29709171</v>
      </c>
      <c r="F17" s="14">
        <v>-29723379</v>
      </c>
      <c r="G17" s="13">
        <f t="shared" si="0"/>
        <v>14208</v>
      </c>
    </row>
    <row r="18" spans="2:7" s="8" customFormat="1" ht="27" customHeight="1" x14ac:dyDescent="0.4">
      <c r="B18" s="35"/>
      <c r="C18" s="35"/>
      <c r="D18" s="12" t="s">
        <v>21</v>
      </c>
      <c r="E18" s="13">
        <v>0</v>
      </c>
      <c r="F18" s="15">
        <v>172384</v>
      </c>
      <c r="G18" s="13">
        <f t="shared" si="0"/>
        <v>-172384</v>
      </c>
    </row>
    <row r="19" spans="2:7" s="8" customFormat="1" ht="27" customHeight="1" x14ac:dyDescent="0.4">
      <c r="B19" s="35"/>
      <c r="C19" s="36"/>
      <c r="D19" s="16" t="s">
        <v>22</v>
      </c>
      <c r="E19" s="17">
        <f>+E12+E13+E14+E15+E16+E17+E18</f>
        <v>710559983</v>
      </c>
      <c r="F19" s="18">
        <f>+F12+F13+F14+F15+F16+F17+F18</f>
        <v>669507985</v>
      </c>
      <c r="G19" s="17">
        <f t="shared" si="0"/>
        <v>41051998</v>
      </c>
    </row>
    <row r="20" spans="2:7" s="8" customFormat="1" ht="27" customHeight="1" x14ac:dyDescent="0.4">
      <c r="B20" s="36"/>
      <c r="C20" s="19" t="s">
        <v>23</v>
      </c>
      <c r="D20" s="20"/>
      <c r="E20" s="21">
        <f xml:space="preserve"> +E11 - E19</f>
        <v>-25439849</v>
      </c>
      <c r="F20" s="18">
        <f xml:space="preserve"> +F11 - F19</f>
        <v>-20863589</v>
      </c>
      <c r="G20" s="21">
        <f t="shared" si="0"/>
        <v>-4576260</v>
      </c>
    </row>
    <row r="21" spans="2:7" s="8" customFormat="1" ht="27" customHeight="1" x14ac:dyDescent="0.4">
      <c r="B21" s="34" t="s">
        <v>24</v>
      </c>
      <c r="C21" s="34" t="s">
        <v>9</v>
      </c>
      <c r="D21" s="12" t="s">
        <v>25</v>
      </c>
      <c r="E21" s="13">
        <v>9246</v>
      </c>
      <c r="F21" s="11">
        <v>18492</v>
      </c>
      <c r="G21" s="13">
        <f t="shared" si="0"/>
        <v>-9246</v>
      </c>
    </row>
    <row r="22" spans="2:7" s="8" customFormat="1" ht="27" customHeight="1" x14ac:dyDescent="0.4">
      <c r="B22" s="35"/>
      <c r="C22" s="35"/>
      <c r="D22" s="12" t="s">
        <v>26</v>
      </c>
      <c r="E22" s="13">
        <v>2912</v>
      </c>
      <c r="F22" s="14">
        <v>4077</v>
      </c>
      <c r="G22" s="13">
        <f t="shared" si="0"/>
        <v>-1165</v>
      </c>
    </row>
    <row r="23" spans="2:7" s="8" customFormat="1" ht="27" customHeight="1" x14ac:dyDescent="0.4">
      <c r="B23" s="35"/>
      <c r="C23" s="35"/>
      <c r="D23" s="12" t="s">
        <v>27</v>
      </c>
      <c r="E23" s="13">
        <v>2544683</v>
      </c>
      <c r="F23" s="15">
        <v>8077295</v>
      </c>
      <c r="G23" s="13">
        <f t="shared" si="0"/>
        <v>-5532612</v>
      </c>
    </row>
    <row r="24" spans="2:7" s="8" customFormat="1" ht="27" customHeight="1" x14ac:dyDescent="0.4">
      <c r="B24" s="35"/>
      <c r="C24" s="36"/>
      <c r="D24" s="16" t="s">
        <v>28</v>
      </c>
      <c r="E24" s="17">
        <f>+E21+E22+E23</f>
        <v>2556841</v>
      </c>
      <c r="F24" s="18">
        <f>+F21+F22+F23</f>
        <v>8099864</v>
      </c>
      <c r="G24" s="17">
        <f t="shared" si="0"/>
        <v>-5543023</v>
      </c>
    </row>
    <row r="25" spans="2:7" s="8" customFormat="1" ht="27" customHeight="1" x14ac:dyDescent="0.4">
      <c r="B25" s="35"/>
      <c r="C25" s="34" t="s">
        <v>14</v>
      </c>
      <c r="D25" s="12" t="s">
        <v>29</v>
      </c>
      <c r="E25" s="13">
        <v>838469</v>
      </c>
      <c r="F25" s="11">
        <v>888825</v>
      </c>
      <c r="G25" s="13">
        <f t="shared" si="0"/>
        <v>-50356</v>
      </c>
    </row>
    <row r="26" spans="2:7" s="8" customFormat="1" ht="27" customHeight="1" x14ac:dyDescent="0.4">
      <c r="B26" s="35"/>
      <c r="C26" s="35"/>
      <c r="D26" s="12" t="s">
        <v>30</v>
      </c>
      <c r="E26" s="13">
        <v>833100</v>
      </c>
      <c r="F26" s="15">
        <v>2801149</v>
      </c>
      <c r="G26" s="13">
        <f t="shared" si="0"/>
        <v>-1968049</v>
      </c>
    </row>
    <row r="27" spans="2:7" s="8" customFormat="1" ht="27" customHeight="1" x14ac:dyDescent="0.4">
      <c r="B27" s="35"/>
      <c r="C27" s="36"/>
      <c r="D27" s="16" t="s">
        <v>31</v>
      </c>
      <c r="E27" s="17">
        <f>+E25+E26</f>
        <v>1671569</v>
      </c>
      <c r="F27" s="18">
        <f>+F25+F26</f>
        <v>3689974</v>
      </c>
      <c r="G27" s="17">
        <f t="shared" si="0"/>
        <v>-2018405</v>
      </c>
    </row>
    <row r="28" spans="2:7" s="8" customFormat="1" ht="27" customHeight="1" x14ac:dyDescent="0.4">
      <c r="B28" s="36"/>
      <c r="C28" s="19" t="s">
        <v>32</v>
      </c>
      <c r="D28" s="22"/>
      <c r="E28" s="23">
        <f xml:space="preserve"> +E24 - E27</f>
        <v>885272</v>
      </c>
      <c r="F28" s="18">
        <f xml:space="preserve"> +F24 - F27</f>
        <v>4409890</v>
      </c>
      <c r="G28" s="23">
        <f t="shared" si="0"/>
        <v>-3524618</v>
      </c>
    </row>
    <row r="29" spans="2:7" s="8" customFormat="1" ht="27" customHeight="1" x14ac:dyDescent="0.4">
      <c r="B29" s="19" t="s">
        <v>33</v>
      </c>
      <c r="C29" s="24"/>
      <c r="D29" s="20"/>
      <c r="E29" s="21">
        <f xml:space="preserve"> +E20 +E28</f>
        <v>-24554577</v>
      </c>
      <c r="F29" s="18">
        <f xml:space="preserve"> +F20 +F28</f>
        <v>-16453699</v>
      </c>
      <c r="G29" s="21">
        <f t="shared" si="0"/>
        <v>-8100878</v>
      </c>
    </row>
    <row r="30" spans="2:7" s="8" customFormat="1" ht="27" customHeight="1" x14ac:dyDescent="0.4">
      <c r="B30" s="34" t="s">
        <v>34</v>
      </c>
      <c r="C30" s="34" t="s">
        <v>9</v>
      </c>
      <c r="D30" s="12" t="s">
        <v>35</v>
      </c>
      <c r="E30" s="13">
        <v>0</v>
      </c>
      <c r="F30" s="11">
        <v>8783598</v>
      </c>
      <c r="G30" s="13">
        <f t="shared" si="0"/>
        <v>-8783598</v>
      </c>
    </row>
    <row r="31" spans="2:7" s="8" customFormat="1" ht="27" customHeight="1" x14ac:dyDescent="0.4">
      <c r="B31" s="35"/>
      <c r="C31" s="35"/>
      <c r="D31" s="12" t="s">
        <v>36</v>
      </c>
      <c r="E31" s="13">
        <v>0</v>
      </c>
      <c r="F31" s="14">
        <v>13948400</v>
      </c>
      <c r="G31" s="13">
        <f t="shared" si="0"/>
        <v>-13948400</v>
      </c>
    </row>
    <row r="32" spans="2:7" s="8" customFormat="1" ht="27" customHeight="1" x14ac:dyDescent="0.4">
      <c r="B32" s="35"/>
      <c r="C32" s="35"/>
      <c r="D32" s="12" t="s">
        <v>37</v>
      </c>
      <c r="E32" s="13">
        <v>17034159</v>
      </c>
      <c r="F32" s="14">
        <v>8000000</v>
      </c>
      <c r="G32" s="13">
        <f t="shared" si="0"/>
        <v>9034159</v>
      </c>
    </row>
    <row r="33" spans="2:7" s="8" customFormat="1" ht="27" customHeight="1" x14ac:dyDescent="0.4">
      <c r="B33" s="35"/>
      <c r="C33" s="35"/>
      <c r="D33" s="12" t="s">
        <v>38</v>
      </c>
      <c r="E33" s="13">
        <v>0</v>
      </c>
      <c r="F33" s="15">
        <v>-5000000</v>
      </c>
      <c r="G33" s="13">
        <f t="shared" si="0"/>
        <v>5000000</v>
      </c>
    </row>
    <row r="34" spans="2:7" s="8" customFormat="1" ht="27" customHeight="1" x14ac:dyDescent="0.4">
      <c r="B34" s="35"/>
      <c r="C34" s="36"/>
      <c r="D34" s="16" t="s">
        <v>39</v>
      </c>
      <c r="E34" s="17">
        <f>+E30+E31+E32+E33</f>
        <v>17034159</v>
      </c>
      <c r="F34" s="18">
        <f>+F30+F31+F32+F33</f>
        <v>25731998</v>
      </c>
      <c r="G34" s="17">
        <f t="shared" si="0"/>
        <v>-8697839</v>
      </c>
    </row>
    <row r="35" spans="2:7" s="8" customFormat="1" ht="27" customHeight="1" x14ac:dyDescent="0.4">
      <c r="B35" s="35"/>
      <c r="C35" s="34" t="s">
        <v>14</v>
      </c>
      <c r="D35" s="12" t="s">
        <v>40</v>
      </c>
      <c r="E35" s="13">
        <v>0</v>
      </c>
      <c r="F35" s="11">
        <v>2</v>
      </c>
      <c r="G35" s="13">
        <f t="shared" si="0"/>
        <v>-2</v>
      </c>
    </row>
    <row r="36" spans="2:7" s="8" customFormat="1" ht="27" customHeight="1" x14ac:dyDescent="0.4">
      <c r="B36" s="35"/>
      <c r="C36" s="35"/>
      <c r="D36" s="12" t="s">
        <v>41</v>
      </c>
      <c r="E36" s="13">
        <v>0</v>
      </c>
      <c r="F36" s="14">
        <v>7730000</v>
      </c>
      <c r="G36" s="13">
        <f t="shared" si="0"/>
        <v>-7730000</v>
      </c>
    </row>
    <row r="37" spans="2:7" s="8" customFormat="1" ht="27" customHeight="1" x14ac:dyDescent="0.4">
      <c r="B37" s="35"/>
      <c r="C37" s="35"/>
      <c r="D37" s="12" t="s">
        <v>42</v>
      </c>
      <c r="E37" s="13">
        <v>17034159</v>
      </c>
      <c r="F37" s="14">
        <v>8000000</v>
      </c>
      <c r="G37" s="13">
        <f t="shared" si="0"/>
        <v>9034159</v>
      </c>
    </row>
    <row r="38" spans="2:7" s="8" customFormat="1" ht="27" customHeight="1" x14ac:dyDescent="0.4">
      <c r="B38" s="35"/>
      <c r="C38" s="35"/>
      <c r="D38" s="12" t="s">
        <v>43</v>
      </c>
      <c r="E38" s="13">
        <v>0</v>
      </c>
      <c r="F38" s="15">
        <v>-5000000</v>
      </c>
      <c r="G38" s="13">
        <f t="shared" si="0"/>
        <v>5000000</v>
      </c>
    </row>
    <row r="39" spans="2:7" s="8" customFormat="1" ht="27" customHeight="1" x14ac:dyDescent="0.4">
      <c r="B39" s="35"/>
      <c r="C39" s="36"/>
      <c r="D39" s="16" t="s">
        <v>44</v>
      </c>
      <c r="E39" s="17">
        <f>+E35+E36+E37+E38</f>
        <v>17034159</v>
      </c>
      <c r="F39" s="18">
        <f>+F35+F36+F37+F38</f>
        <v>10730002</v>
      </c>
      <c r="G39" s="17">
        <f t="shared" si="0"/>
        <v>6304157</v>
      </c>
    </row>
    <row r="40" spans="2:7" s="8" customFormat="1" ht="27" customHeight="1" x14ac:dyDescent="0.4">
      <c r="B40" s="36"/>
      <c r="C40" s="25" t="s">
        <v>45</v>
      </c>
      <c r="D40" s="26"/>
      <c r="E40" s="27">
        <f xml:space="preserve"> +E34 - E39</f>
        <v>0</v>
      </c>
      <c r="F40" s="18">
        <f xml:space="preserve"> +F34 - F39</f>
        <v>15001996</v>
      </c>
      <c r="G40" s="27">
        <f t="shared" si="0"/>
        <v>-15001996</v>
      </c>
    </row>
    <row r="41" spans="2:7" s="8" customFormat="1" ht="27" customHeight="1" x14ac:dyDescent="0.4">
      <c r="B41" s="19" t="s">
        <v>46</v>
      </c>
      <c r="C41" s="28"/>
      <c r="D41" s="29"/>
      <c r="E41" s="30">
        <f xml:space="preserve"> +E29 +E40</f>
        <v>-24554577</v>
      </c>
      <c r="F41" s="18">
        <f xml:space="preserve"> +F29 +F40</f>
        <v>-1451703</v>
      </c>
      <c r="G41" s="30">
        <f t="shared" si="0"/>
        <v>-23102874</v>
      </c>
    </row>
    <row r="42" spans="2:7" s="8" customFormat="1" ht="27" customHeight="1" x14ac:dyDescent="0.4">
      <c r="B42" s="31" t="s">
        <v>47</v>
      </c>
      <c r="C42" s="28" t="s">
        <v>48</v>
      </c>
      <c r="D42" s="29"/>
      <c r="E42" s="30">
        <v>523493607</v>
      </c>
      <c r="F42" s="18">
        <v>538325310</v>
      </c>
      <c r="G42" s="30">
        <f t="shared" si="0"/>
        <v>-14831703</v>
      </c>
    </row>
    <row r="43" spans="2:7" s="8" customFormat="1" ht="27" customHeight="1" x14ac:dyDescent="0.4">
      <c r="B43" s="32"/>
      <c r="C43" s="28" t="s">
        <v>49</v>
      </c>
      <c r="D43" s="29"/>
      <c r="E43" s="30">
        <f xml:space="preserve"> +E41 +E42</f>
        <v>498939030</v>
      </c>
      <c r="F43" s="18">
        <f xml:space="preserve"> +F41 +F42</f>
        <v>536873607</v>
      </c>
      <c r="G43" s="30">
        <f t="shared" si="0"/>
        <v>-37934577</v>
      </c>
    </row>
    <row r="44" spans="2:7" s="8" customFormat="1" ht="27" customHeight="1" x14ac:dyDescent="0.4">
      <c r="B44" s="32"/>
      <c r="C44" s="28" t="s">
        <v>50</v>
      </c>
      <c r="D44" s="29"/>
      <c r="E44" s="30">
        <v>0</v>
      </c>
      <c r="F44" s="18">
        <v>0</v>
      </c>
      <c r="G44" s="30">
        <f t="shared" si="0"/>
        <v>0</v>
      </c>
    </row>
    <row r="45" spans="2:7" s="8" customFormat="1" ht="27" customHeight="1" x14ac:dyDescent="0.4">
      <c r="B45" s="32"/>
      <c r="C45" s="28" t="s">
        <v>51</v>
      </c>
      <c r="D45" s="29"/>
      <c r="E45" s="30">
        <v>15340000</v>
      </c>
      <c r="F45" s="18">
        <v>250000</v>
      </c>
      <c r="G45" s="30">
        <f t="shared" si="0"/>
        <v>15090000</v>
      </c>
    </row>
    <row r="46" spans="2:7" s="8" customFormat="1" ht="27" customHeight="1" x14ac:dyDescent="0.4">
      <c r="B46" s="32"/>
      <c r="C46" s="28" t="s">
        <v>52</v>
      </c>
      <c r="D46" s="29"/>
      <c r="E46" s="30">
        <v>6440000</v>
      </c>
      <c r="F46" s="18">
        <v>13630000</v>
      </c>
      <c r="G46" s="30">
        <f t="shared" si="0"/>
        <v>-7190000</v>
      </c>
    </row>
    <row r="47" spans="2:7" s="8" customFormat="1" ht="27" customHeight="1" x14ac:dyDescent="0.4">
      <c r="B47" s="33"/>
      <c r="C47" s="6" t="s">
        <v>53</v>
      </c>
      <c r="D47" s="29"/>
      <c r="E47" s="30">
        <f xml:space="preserve"> +E43 +E44 +E45 - E46</f>
        <v>507839030</v>
      </c>
      <c r="F47" s="18">
        <f xml:space="preserve"> +F43 +F44 +F45 - F46</f>
        <v>523493607</v>
      </c>
      <c r="G47" s="30">
        <f t="shared" si="0"/>
        <v>-15654577</v>
      </c>
    </row>
  </sheetData>
  <mergeCells count="13">
    <mergeCell ref="B3:G3"/>
    <mergeCell ref="B5:G5"/>
    <mergeCell ref="B7:D7"/>
    <mergeCell ref="B8:B20"/>
    <mergeCell ref="C8:C11"/>
    <mergeCell ref="C12:C19"/>
    <mergeCell ref="B42:B47"/>
    <mergeCell ref="B21:B28"/>
    <mergeCell ref="C21:C24"/>
    <mergeCell ref="C25:C27"/>
    <mergeCell ref="B30:B40"/>
    <mergeCell ref="C30:C34"/>
    <mergeCell ref="C35:C39"/>
  </mergeCells>
  <phoneticPr fontId="1"/>
  <pageMargins left="0.7" right="0.7" top="0.75" bottom="0.75" header="0.3" footer="0.3"/>
  <pageSetup paperSize="9" scale="61" fitToHeight="0" orientation="portrait" r:id="rId1"/>
  <headerFooter>
    <oddHeader>&amp;L社会福祉法人　やすらぎ会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7A32-7902-4273-AAD1-FB55B93711FF}">
  <sheetPr>
    <pageSetUpPr fitToPage="1"/>
  </sheetPr>
  <dimension ref="B1:G138"/>
  <sheetViews>
    <sheetView showGridLines="0" topLeftCell="A133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165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7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10221567</v>
      </c>
      <c r="F6" s="10">
        <f>+F7+F11+F14+F17+F20+F26</f>
        <v>9480577</v>
      </c>
      <c r="G6" s="10">
        <f>E6-F6</f>
        <v>740990</v>
      </c>
    </row>
    <row r="7" spans="2:7" s="8" customFormat="1" ht="27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7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7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7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7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7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7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7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7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7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7" customHeight="1" x14ac:dyDescent="0.4">
      <c r="B17" s="35"/>
      <c r="C17" s="35"/>
      <c r="D17" s="12" t="s">
        <v>151</v>
      </c>
      <c r="E17" s="13">
        <f>+E18+E19</f>
        <v>9122250</v>
      </c>
      <c r="F17" s="13">
        <f>+F18+F19</f>
        <v>8571761</v>
      </c>
      <c r="G17" s="13">
        <f>E17-F17</f>
        <v>550489</v>
      </c>
    </row>
    <row r="18" spans="2:7" s="8" customFormat="1" ht="27" customHeight="1" x14ac:dyDescent="0.4">
      <c r="B18" s="35"/>
      <c r="C18" s="35"/>
      <c r="D18" s="12" t="s">
        <v>150</v>
      </c>
      <c r="E18" s="13">
        <v>9122250</v>
      </c>
      <c r="F18" s="13">
        <v>8571761</v>
      </c>
      <c r="G18" s="13">
        <f>E18-F18</f>
        <v>550489</v>
      </c>
    </row>
    <row r="19" spans="2:7" s="8" customFormat="1" ht="27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7" customHeight="1" x14ac:dyDescent="0.4">
      <c r="B20" s="35"/>
      <c r="C20" s="35"/>
      <c r="D20" s="12" t="s">
        <v>148</v>
      </c>
      <c r="E20" s="13">
        <f>+E21+E22+E23+E24+E25</f>
        <v>0</v>
      </c>
      <c r="F20" s="13">
        <f>+F21+F22+F23+F24+F25</f>
        <v>0</v>
      </c>
      <c r="G20" s="13">
        <f>E20-F20</f>
        <v>0</v>
      </c>
    </row>
    <row r="21" spans="2:7" s="8" customFormat="1" ht="27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7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7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7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7" customHeight="1" x14ac:dyDescent="0.4">
      <c r="B25" s="35"/>
      <c r="C25" s="35"/>
      <c r="D25" s="12" t="s">
        <v>135</v>
      </c>
      <c r="E25" s="13"/>
      <c r="F25" s="13"/>
      <c r="G25" s="13">
        <f>E25-F25</f>
        <v>0</v>
      </c>
    </row>
    <row r="26" spans="2:7" s="8" customFormat="1" ht="27" customHeight="1" x14ac:dyDescent="0.4">
      <c r="B26" s="35"/>
      <c r="C26" s="35"/>
      <c r="D26" s="12" t="s">
        <v>143</v>
      </c>
      <c r="E26" s="13">
        <f>+E27+E28+E29+E30+E31+E32+E33</f>
        <v>1099317</v>
      </c>
      <c r="F26" s="13">
        <f>+F27+F28+F29+F30+F31+F32+F33</f>
        <v>908816</v>
      </c>
      <c r="G26" s="13">
        <f>E26-F26</f>
        <v>190501</v>
      </c>
    </row>
    <row r="27" spans="2:7" s="8" customFormat="1" ht="27" customHeight="1" x14ac:dyDescent="0.4">
      <c r="B27" s="35"/>
      <c r="C27" s="35"/>
      <c r="D27" s="12" t="s">
        <v>142</v>
      </c>
      <c r="E27" s="13">
        <v>102666</v>
      </c>
      <c r="F27" s="13"/>
      <c r="G27" s="13">
        <f>E27-F27</f>
        <v>102666</v>
      </c>
    </row>
    <row r="28" spans="2:7" s="8" customFormat="1" ht="27" customHeight="1" x14ac:dyDescent="0.4">
      <c r="B28" s="35"/>
      <c r="C28" s="35"/>
      <c r="D28" s="12" t="s">
        <v>134</v>
      </c>
      <c r="E28" s="13">
        <v>121312</v>
      </c>
      <c r="F28" s="13">
        <v>3000</v>
      </c>
      <c r="G28" s="13">
        <f>E28-F28</f>
        <v>118312</v>
      </c>
    </row>
    <row r="29" spans="2:7" s="8" customFormat="1" ht="27" customHeight="1" x14ac:dyDescent="0.4">
      <c r="B29" s="35"/>
      <c r="C29" s="35"/>
      <c r="D29" s="12" t="s">
        <v>141</v>
      </c>
      <c r="E29" s="13"/>
      <c r="F29" s="13"/>
      <c r="G29" s="13">
        <f>E29-F29</f>
        <v>0</v>
      </c>
    </row>
    <row r="30" spans="2:7" s="8" customFormat="1" ht="27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7" customHeight="1" x14ac:dyDescent="0.4">
      <c r="B31" s="35"/>
      <c r="C31" s="35"/>
      <c r="D31" s="12" t="s">
        <v>139</v>
      </c>
      <c r="E31" s="13">
        <v>139590</v>
      </c>
      <c r="F31" s="13">
        <v>387111</v>
      </c>
      <c r="G31" s="13">
        <f>E31-F31</f>
        <v>-247521</v>
      </c>
    </row>
    <row r="32" spans="2:7" s="8" customFormat="1" ht="27" customHeight="1" x14ac:dyDescent="0.4">
      <c r="B32" s="35"/>
      <c r="C32" s="35"/>
      <c r="D32" s="12" t="s">
        <v>138</v>
      </c>
      <c r="E32" s="13">
        <v>735749</v>
      </c>
      <c r="F32" s="13">
        <v>518705</v>
      </c>
      <c r="G32" s="13">
        <f>E32-F32</f>
        <v>217044</v>
      </c>
    </row>
    <row r="33" spans="2:7" s="8" customFormat="1" ht="27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7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7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7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7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7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7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7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7" customHeight="1" x14ac:dyDescent="0.4">
      <c r="B41" s="35"/>
      <c r="C41" s="36"/>
      <c r="D41" s="16" t="s">
        <v>13</v>
      </c>
      <c r="E41" s="17">
        <f>+E6+E34+E40</f>
        <v>10221567</v>
      </c>
      <c r="F41" s="17">
        <f>+F6+F34+F40</f>
        <v>9480577</v>
      </c>
      <c r="G41" s="17">
        <f>E41-F41</f>
        <v>740990</v>
      </c>
    </row>
    <row r="42" spans="2:7" s="8" customFormat="1" ht="27" customHeight="1" x14ac:dyDescent="0.4">
      <c r="B42" s="35"/>
      <c r="C42" s="34" t="s">
        <v>14</v>
      </c>
      <c r="D42" s="12" t="s">
        <v>15</v>
      </c>
      <c r="E42" s="13">
        <f>+E43+E44+E45+E46+E47+E48</f>
        <v>12327083</v>
      </c>
      <c r="F42" s="13">
        <f>+F43+F44+F45+F46+F47+F48</f>
        <v>10781727</v>
      </c>
      <c r="G42" s="13">
        <f>E42-F42</f>
        <v>1545356</v>
      </c>
    </row>
    <row r="43" spans="2:7" s="8" customFormat="1" ht="27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7" customHeight="1" x14ac:dyDescent="0.4">
      <c r="B44" s="35"/>
      <c r="C44" s="35"/>
      <c r="D44" s="12" t="s">
        <v>131</v>
      </c>
      <c r="E44" s="13">
        <v>9237580</v>
      </c>
      <c r="F44" s="13">
        <v>7887717</v>
      </c>
      <c r="G44" s="13">
        <f>E44-F44</f>
        <v>1349863</v>
      </c>
    </row>
    <row r="45" spans="2:7" s="8" customFormat="1" ht="27" customHeight="1" x14ac:dyDescent="0.4">
      <c r="B45" s="35"/>
      <c r="C45" s="35"/>
      <c r="D45" s="12" t="s">
        <v>130</v>
      </c>
      <c r="E45" s="13">
        <v>1406780</v>
      </c>
      <c r="F45" s="13">
        <v>1297760</v>
      </c>
      <c r="G45" s="13">
        <f>E45-F45</f>
        <v>109020</v>
      </c>
    </row>
    <row r="46" spans="2:7" s="8" customFormat="1" ht="27" customHeight="1" x14ac:dyDescent="0.4">
      <c r="B46" s="35"/>
      <c r="C46" s="35"/>
      <c r="D46" s="12" t="s">
        <v>129</v>
      </c>
      <c r="E46" s="13"/>
      <c r="F46" s="13"/>
      <c r="G46" s="13">
        <f>E46-F46</f>
        <v>0</v>
      </c>
    </row>
    <row r="47" spans="2:7" s="8" customFormat="1" ht="27" customHeight="1" x14ac:dyDescent="0.4">
      <c r="B47" s="35"/>
      <c r="C47" s="35"/>
      <c r="D47" s="12" t="s">
        <v>128</v>
      </c>
      <c r="E47" s="13">
        <v>178000</v>
      </c>
      <c r="F47" s="13">
        <v>89000</v>
      </c>
      <c r="G47" s="13">
        <f>E47-F47</f>
        <v>89000</v>
      </c>
    </row>
    <row r="48" spans="2:7" s="8" customFormat="1" ht="27" customHeight="1" x14ac:dyDescent="0.4">
      <c r="B48" s="35"/>
      <c r="C48" s="35"/>
      <c r="D48" s="12" t="s">
        <v>127</v>
      </c>
      <c r="E48" s="13">
        <v>1504723</v>
      </c>
      <c r="F48" s="13">
        <v>1507250</v>
      </c>
      <c r="G48" s="13">
        <f>E48-F48</f>
        <v>-2527</v>
      </c>
    </row>
    <row r="49" spans="2:7" s="8" customFormat="1" ht="27" customHeight="1" x14ac:dyDescent="0.4">
      <c r="B49" s="35"/>
      <c r="C49" s="35"/>
      <c r="D49" s="12" t="s">
        <v>16</v>
      </c>
      <c r="E49" s="13">
        <f>+E50+E51+E52+E53+E54+E55+E56+E57+E58+E59+E60+E61+E62+E63+E64</f>
        <v>351681</v>
      </c>
      <c r="F49" s="13">
        <f>+F50+F51+F52+F53+F54+F55+F56+F57+F58+F59+F60+F61+F62+F63+F64</f>
        <v>304765</v>
      </c>
      <c r="G49" s="13">
        <f>E49-F49</f>
        <v>46916</v>
      </c>
    </row>
    <row r="50" spans="2:7" s="8" customFormat="1" ht="27" customHeight="1" x14ac:dyDescent="0.4">
      <c r="B50" s="35"/>
      <c r="C50" s="35"/>
      <c r="D50" s="12" t="s">
        <v>126</v>
      </c>
      <c r="E50" s="13"/>
      <c r="F50" s="13"/>
      <c r="G50" s="13">
        <f>E50-F50</f>
        <v>0</v>
      </c>
    </row>
    <row r="51" spans="2:7" s="8" customFormat="1" ht="27" customHeight="1" x14ac:dyDescent="0.4">
      <c r="B51" s="35"/>
      <c r="C51" s="35"/>
      <c r="D51" s="12" t="s">
        <v>125</v>
      </c>
      <c r="E51" s="13"/>
      <c r="F51" s="13">
        <v>13200</v>
      </c>
      <c r="G51" s="13">
        <f>E51-F51</f>
        <v>-13200</v>
      </c>
    </row>
    <row r="52" spans="2:7" s="8" customFormat="1" ht="27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7" customHeight="1" x14ac:dyDescent="0.4">
      <c r="B53" s="35"/>
      <c r="C53" s="35"/>
      <c r="D53" s="12" t="s">
        <v>123</v>
      </c>
      <c r="E53" s="13"/>
      <c r="F53" s="13"/>
      <c r="G53" s="13">
        <f>E53-F53</f>
        <v>0</v>
      </c>
    </row>
    <row r="54" spans="2:7" s="8" customFormat="1" ht="27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7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7" customHeight="1" x14ac:dyDescent="0.4">
      <c r="B56" s="35"/>
      <c r="C56" s="35"/>
      <c r="D56" s="12" t="s">
        <v>120</v>
      </c>
      <c r="E56" s="13"/>
      <c r="F56" s="13"/>
      <c r="G56" s="13">
        <f>E56-F56</f>
        <v>0</v>
      </c>
    </row>
    <row r="57" spans="2:7" s="8" customFormat="1" ht="27" customHeight="1" x14ac:dyDescent="0.4">
      <c r="B57" s="35"/>
      <c r="C57" s="35"/>
      <c r="D57" s="12" t="s">
        <v>110</v>
      </c>
      <c r="E57" s="13"/>
      <c r="F57" s="13"/>
      <c r="G57" s="13">
        <f>E57-F57</f>
        <v>0</v>
      </c>
    </row>
    <row r="58" spans="2:7" s="8" customFormat="1" ht="27" customHeight="1" x14ac:dyDescent="0.4">
      <c r="B58" s="35"/>
      <c r="C58" s="35"/>
      <c r="D58" s="12" t="s">
        <v>109</v>
      </c>
      <c r="E58" s="13">
        <v>307901</v>
      </c>
      <c r="F58" s="13">
        <v>245365</v>
      </c>
      <c r="G58" s="13">
        <f>E58-F58</f>
        <v>62536</v>
      </c>
    </row>
    <row r="59" spans="2:7" s="8" customFormat="1" ht="27" customHeight="1" x14ac:dyDescent="0.4">
      <c r="B59" s="35"/>
      <c r="C59" s="35"/>
      <c r="D59" s="12" t="s">
        <v>119</v>
      </c>
      <c r="E59" s="13"/>
      <c r="F59" s="13"/>
      <c r="G59" s="13">
        <f>E59-F59</f>
        <v>0</v>
      </c>
    </row>
    <row r="60" spans="2:7" s="8" customFormat="1" ht="27" customHeight="1" x14ac:dyDescent="0.4">
      <c r="B60" s="35"/>
      <c r="C60" s="35"/>
      <c r="D60" s="12" t="s">
        <v>102</v>
      </c>
      <c r="E60" s="13"/>
      <c r="F60" s="13"/>
      <c r="G60" s="13">
        <f>E60-F60</f>
        <v>0</v>
      </c>
    </row>
    <row r="61" spans="2:7" s="8" customFormat="1" ht="27" customHeight="1" x14ac:dyDescent="0.4">
      <c r="B61" s="35"/>
      <c r="C61" s="35"/>
      <c r="D61" s="12" t="s">
        <v>101</v>
      </c>
      <c r="E61" s="13">
        <v>43780</v>
      </c>
      <c r="F61" s="13">
        <v>46200</v>
      </c>
      <c r="G61" s="13">
        <f>E61-F61</f>
        <v>-2420</v>
      </c>
    </row>
    <row r="62" spans="2:7" s="8" customFormat="1" ht="27" customHeight="1" x14ac:dyDescent="0.4">
      <c r="B62" s="35"/>
      <c r="C62" s="35"/>
      <c r="D62" s="12" t="s">
        <v>118</v>
      </c>
      <c r="E62" s="13"/>
      <c r="F62" s="13"/>
      <c r="G62" s="13">
        <f>E62-F62</f>
        <v>0</v>
      </c>
    </row>
    <row r="63" spans="2:7" s="8" customFormat="1" ht="27" customHeight="1" x14ac:dyDescent="0.4">
      <c r="B63" s="35"/>
      <c r="C63" s="35"/>
      <c r="D63" s="12" t="s">
        <v>117</v>
      </c>
      <c r="E63" s="13"/>
      <c r="F63" s="13"/>
      <c r="G63" s="13">
        <f>E63-F63</f>
        <v>0</v>
      </c>
    </row>
    <row r="64" spans="2:7" s="8" customFormat="1" ht="27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7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872603</v>
      </c>
      <c r="F65" s="13">
        <f>+F66+F67+F68+F69+F70+F71+F72+F73+F74+F75+F76+F77+F78+F79+F80+F81+F82+F83+F84+F85+F86+F87</f>
        <v>843119</v>
      </c>
      <c r="G65" s="13">
        <f>E65-F65</f>
        <v>29484</v>
      </c>
    </row>
    <row r="66" spans="2:7" s="8" customFormat="1" ht="27" customHeight="1" x14ac:dyDescent="0.4">
      <c r="B66" s="35"/>
      <c r="C66" s="35"/>
      <c r="D66" s="12" t="s">
        <v>116</v>
      </c>
      <c r="E66" s="13">
        <v>48520</v>
      </c>
      <c r="F66" s="13">
        <v>83538</v>
      </c>
      <c r="G66" s="13">
        <f>E66-F66</f>
        <v>-35018</v>
      </c>
    </row>
    <row r="67" spans="2:7" s="8" customFormat="1" ht="27" customHeight="1" x14ac:dyDescent="0.4">
      <c r="B67" s="35"/>
      <c r="C67" s="35"/>
      <c r="D67" s="12" t="s">
        <v>115</v>
      </c>
      <c r="E67" s="13"/>
      <c r="F67" s="13">
        <v>10000</v>
      </c>
      <c r="G67" s="13">
        <f>E67-F67</f>
        <v>-10000</v>
      </c>
    </row>
    <row r="68" spans="2:7" s="8" customFormat="1" ht="27" customHeight="1" x14ac:dyDescent="0.4">
      <c r="B68" s="35"/>
      <c r="C68" s="35"/>
      <c r="D68" s="12" t="s">
        <v>114</v>
      </c>
      <c r="E68" s="13"/>
      <c r="F68" s="13">
        <v>200</v>
      </c>
      <c r="G68" s="13">
        <f>E68-F68</f>
        <v>-200</v>
      </c>
    </row>
    <row r="69" spans="2:7" s="8" customFormat="1" ht="27" customHeight="1" x14ac:dyDescent="0.4">
      <c r="B69" s="35"/>
      <c r="C69" s="35"/>
      <c r="D69" s="12" t="s">
        <v>113</v>
      </c>
      <c r="E69" s="13">
        <v>51000</v>
      </c>
      <c r="F69" s="13">
        <v>3000</v>
      </c>
      <c r="G69" s="13">
        <f>E69-F69</f>
        <v>48000</v>
      </c>
    </row>
    <row r="70" spans="2:7" s="8" customFormat="1" ht="27" customHeight="1" x14ac:dyDescent="0.4">
      <c r="B70" s="35"/>
      <c r="C70" s="35"/>
      <c r="D70" s="12" t="s">
        <v>112</v>
      </c>
      <c r="E70" s="13">
        <v>8121</v>
      </c>
      <c r="F70" s="13">
        <v>9396</v>
      </c>
      <c r="G70" s="13">
        <f>E70-F70</f>
        <v>-1275</v>
      </c>
    </row>
    <row r="71" spans="2:7" s="8" customFormat="1" ht="27" customHeight="1" x14ac:dyDescent="0.4">
      <c r="B71" s="35"/>
      <c r="C71" s="35"/>
      <c r="D71" s="12" t="s">
        <v>111</v>
      </c>
      <c r="E71" s="13"/>
      <c r="F71" s="13">
        <v>4730</v>
      </c>
      <c r="G71" s="13">
        <f>E71-F71</f>
        <v>-4730</v>
      </c>
    </row>
    <row r="72" spans="2:7" s="8" customFormat="1" ht="27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7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7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7" customHeight="1" x14ac:dyDescent="0.4">
      <c r="B75" s="35"/>
      <c r="C75" s="35"/>
      <c r="D75" s="12" t="s">
        <v>107</v>
      </c>
      <c r="E75" s="13">
        <v>221776</v>
      </c>
      <c r="F75" s="13">
        <v>196950</v>
      </c>
      <c r="G75" s="13">
        <f>E75-F75</f>
        <v>24826</v>
      </c>
    </row>
    <row r="76" spans="2:7" s="8" customFormat="1" ht="27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7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7" customHeight="1" x14ac:dyDescent="0.4">
      <c r="B78" s="35"/>
      <c r="C78" s="35"/>
      <c r="D78" s="12" t="s">
        <v>104</v>
      </c>
      <c r="E78" s="13">
        <v>4400</v>
      </c>
      <c r="F78" s="13"/>
      <c r="G78" s="13">
        <f>E78-F78</f>
        <v>4400</v>
      </c>
    </row>
    <row r="79" spans="2:7" s="8" customFormat="1" ht="27" customHeight="1" x14ac:dyDescent="0.4">
      <c r="B79" s="35"/>
      <c r="C79" s="35"/>
      <c r="D79" s="12" t="s">
        <v>103</v>
      </c>
      <c r="E79" s="13">
        <v>1760</v>
      </c>
      <c r="F79" s="13">
        <v>820</v>
      </c>
      <c r="G79" s="13">
        <f>E79-F79</f>
        <v>940</v>
      </c>
    </row>
    <row r="80" spans="2:7" s="8" customFormat="1" ht="27" customHeight="1" x14ac:dyDescent="0.4">
      <c r="B80" s="35"/>
      <c r="C80" s="35"/>
      <c r="D80" s="12" t="s">
        <v>102</v>
      </c>
      <c r="E80" s="13">
        <v>81956</v>
      </c>
      <c r="F80" s="13">
        <v>80185</v>
      </c>
      <c r="G80" s="13">
        <f>E80-F80</f>
        <v>1771</v>
      </c>
    </row>
    <row r="81" spans="2:7" s="8" customFormat="1" ht="27" customHeight="1" x14ac:dyDescent="0.4">
      <c r="B81" s="35"/>
      <c r="C81" s="35"/>
      <c r="D81" s="12" t="s">
        <v>101</v>
      </c>
      <c r="E81" s="13"/>
      <c r="F81" s="13"/>
      <c r="G81" s="13">
        <f>E81-F81</f>
        <v>0</v>
      </c>
    </row>
    <row r="82" spans="2:7" s="8" customFormat="1" ht="27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7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7" customHeight="1" x14ac:dyDescent="0.4">
      <c r="B84" s="35"/>
      <c r="C84" s="35"/>
      <c r="D84" s="12" t="s">
        <v>98</v>
      </c>
      <c r="E84" s="13">
        <v>455070</v>
      </c>
      <c r="F84" s="13">
        <v>454300</v>
      </c>
      <c r="G84" s="13">
        <f>E84-F84</f>
        <v>770</v>
      </c>
    </row>
    <row r="85" spans="2:7" s="8" customFormat="1" ht="27" customHeight="1" x14ac:dyDescent="0.4">
      <c r="B85" s="35"/>
      <c r="C85" s="35"/>
      <c r="D85" s="12" t="s">
        <v>97</v>
      </c>
      <c r="E85" s="13"/>
      <c r="F85" s="13"/>
      <c r="G85" s="13">
        <f>E85-F85</f>
        <v>0</v>
      </c>
    </row>
    <row r="86" spans="2:7" s="8" customFormat="1" ht="27" customHeight="1" x14ac:dyDescent="0.4">
      <c r="B86" s="35"/>
      <c r="C86" s="35"/>
      <c r="D86" s="12" t="s">
        <v>96</v>
      </c>
      <c r="E86" s="13"/>
      <c r="F86" s="13"/>
      <c r="G86" s="13">
        <f>E86-F86</f>
        <v>0</v>
      </c>
    </row>
    <row r="87" spans="2:7" s="8" customFormat="1" ht="27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7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7" customHeight="1" x14ac:dyDescent="0.4">
      <c r="B89" s="35"/>
      <c r="C89" s="35"/>
      <c r="D89" s="12" t="s">
        <v>19</v>
      </c>
      <c r="E89" s="13"/>
      <c r="F89" s="13"/>
      <c r="G89" s="13">
        <f>E89-F89</f>
        <v>0</v>
      </c>
    </row>
    <row r="90" spans="2:7" s="8" customFormat="1" ht="27" customHeight="1" x14ac:dyDescent="0.4">
      <c r="B90" s="35"/>
      <c r="C90" s="35"/>
      <c r="D90" s="12" t="s">
        <v>20</v>
      </c>
      <c r="E90" s="13"/>
      <c r="F90" s="13"/>
      <c r="G90" s="13">
        <f>E90-F90</f>
        <v>0</v>
      </c>
    </row>
    <row r="91" spans="2:7" s="8" customFormat="1" ht="27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7" customHeight="1" x14ac:dyDescent="0.4">
      <c r="B92" s="35"/>
      <c r="C92" s="36"/>
      <c r="D92" s="16" t="s">
        <v>22</v>
      </c>
      <c r="E92" s="17">
        <f>+E42+E49+E65+E88+E89+E90+E91</f>
        <v>13551367</v>
      </c>
      <c r="F92" s="17">
        <f>+F42+F49+F65+F88+F89+F90+F91</f>
        <v>11929611</v>
      </c>
      <c r="G92" s="17">
        <f>E92-F92</f>
        <v>1621756</v>
      </c>
    </row>
    <row r="93" spans="2:7" s="8" customFormat="1" ht="27" customHeight="1" x14ac:dyDescent="0.4">
      <c r="B93" s="36"/>
      <c r="C93" s="19" t="s">
        <v>23</v>
      </c>
      <c r="D93" s="20"/>
      <c r="E93" s="21">
        <f xml:space="preserve"> +E41 - E92</f>
        <v>-3329800</v>
      </c>
      <c r="F93" s="21">
        <f xml:space="preserve"> +F41 - F92</f>
        <v>-2449034</v>
      </c>
      <c r="G93" s="21">
        <f>E93-F93</f>
        <v>-880766</v>
      </c>
    </row>
    <row r="94" spans="2:7" s="8" customFormat="1" ht="27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7" customHeight="1" x14ac:dyDescent="0.4">
      <c r="B95" s="35"/>
      <c r="C95" s="35"/>
      <c r="D95" s="12" t="s">
        <v>26</v>
      </c>
      <c r="E95" s="13"/>
      <c r="F95" s="13"/>
      <c r="G95" s="13">
        <f>E95-F95</f>
        <v>0</v>
      </c>
    </row>
    <row r="96" spans="2:7" s="8" customFormat="1" ht="27" customHeight="1" x14ac:dyDescent="0.4">
      <c r="B96" s="35"/>
      <c r="C96" s="35"/>
      <c r="D96" s="12" t="s">
        <v>27</v>
      </c>
      <c r="E96" s="13">
        <f>+E97+E98+E99</f>
        <v>5874</v>
      </c>
      <c r="F96" s="13">
        <f>+F97+F98+F99</f>
        <v>84820</v>
      </c>
      <c r="G96" s="13">
        <f>E96-F96</f>
        <v>-78946</v>
      </c>
    </row>
    <row r="97" spans="2:7" s="8" customFormat="1" ht="27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7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7" customHeight="1" x14ac:dyDescent="0.4">
      <c r="B99" s="35"/>
      <c r="C99" s="35"/>
      <c r="D99" s="12" t="s">
        <v>92</v>
      </c>
      <c r="E99" s="13">
        <v>5874</v>
      </c>
      <c r="F99" s="13">
        <v>84820</v>
      </c>
      <c r="G99" s="13">
        <f>E99-F99</f>
        <v>-78946</v>
      </c>
    </row>
    <row r="100" spans="2:7" s="8" customFormat="1" ht="27" customHeight="1" x14ac:dyDescent="0.4">
      <c r="B100" s="35"/>
      <c r="C100" s="36"/>
      <c r="D100" s="16" t="s">
        <v>28</v>
      </c>
      <c r="E100" s="17">
        <f>+E94+E95+E96</f>
        <v>5874</v>
      </c>
      <c r="F100" s="17">
        <f>+F94+F95+F96</f>
        <v>84820</v>
      </c>
      <c r="G100" s="17">
        <f>E100-F100</f>
        <v>-78946</v>
      </c>
    </row>
    <row r="101" spans="2:7" s="8" customFormat="1" ht="27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7" customHeight="1" x14ac:dyDescent="0.4">
      <c r="B102" s="35"/>
      <c r="C102" s="35"/>
      <c r="D102" s="12" t="s">
        <v>30</v>
      </c>
      <c r="E102" s="13">
        <f>+E103+E104</f>
        <v>0</v>
      </c>
      <c r="F102" s="13">
        <f>+F103+F104</f>
        <v>168502</v>
      </c>
      <c r="G102" s="13">
        <f>E102-F102</f>
        <v>-168502</v>
      </c>
    </row>
    <row r="103" spans="2:7" s="8" customFormat="1" ht="27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7" customHeight="1" x14ac:dyDescent="0.4">
      <c r="B104" s="35"/>
      <c r="C104" s="35"/>
      <c r="D104" s="12" t="s">
        <v>90</v>
      </c>
      <c r="E104" s="13"/>
      <c r="F104" s="13">
        <v>168502</v>
      </c>
      <c r="G104" s="13">
        <f>E104-F104</f>
        <v>-168502</v>
      </c>
    </row>
    <row r="105" spans="2:7" s="8" customFormat="1" ht="27" customHeight="1" x14ac:dyDescent="0.4">
      <c r="B105" s="35"/>
      <c r="C105" s="36"/>
      <c r="D105" s="16" t="s">
        <v>31</v>
      </c>
      <c r="E105" s="17">
        <f>+E101+E102</f>
        <v>0</v>
      </c>
      <c r="F105" s="17">
        <f>+F101+F102</f>
        <v>168502</v>
      </c>
      <c r="G105" s="17">
        <f>E105-F105</f>
        <v>-168502</v>
      </c>
    </row>
    <row r="106" spans="2:7" s="8" customFormat="1" ht="27" customHeight="1" x14ac:dyDescent="0.4">
      <c r="B106" s="36"/>
      <c r="C106" s="19" t="s">
        <v>32</v>
      </c>
      <c r="D106" s="22"/>
      <c r="E106" s="23">
        <f xml:space="preserve"> +E100 - E105</f>
        <v>5874</v>
      </c>
      <c r="F106" s="23">
        <f xml:space="preserve"> +F100 - F105</f>
        <v>-83682</v>
      </c>
      <c r="G106" s="23">
        <f>E106-F106</f>
        <v>89556</v>
      </c>
    </row>
    <row r="107" spans="2:7" s="8" customFormat="1" ht="27" customHeight="1" x14ac:dyDescent="0.4">
      <c r="B107" s="19" t="s">
        <v>33</v>
      </c>
      <c r="C107" s="24"/>
      <c r="D107" s="20"/>
      <c r="E107" s="21">
        <f xml:space="preserve"> +E93 +E106</f>
        <v>-3323926</v>
      </c>
      <c r="F107" s="21">
        <f xml:space="preserve"> +F93 +F106</f>
        <v>-2532716</v>
      </c>
      <c r="G107" s="21">
        <f>E107-F107</f>
        <v>-791210</v>
      </c>
    </row>
    <row r="108" spans="2:7" s="8" customFormat="1" ht="27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7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7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7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7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7" customHeight="1" x14ac:dyDescent="0.4">
      <c r="B113" s="35"/>
      <c r="C113" s="35"/>
      <c r="D113" s="12" t="s">
        <v>55</v>
      </c>
      <c r="E113" s="13"/>
      <c r="F113" s="13">
        <v>2000000</v>
      </c>
      <c r="G113" s="13">
        <f>E113-F113</f>
        <v>-2000000</v>
      </c>
    </row>
    <row r="114" spans="2:7" s="8" customFormat="1" ht="27" customHeight="1" x14ac:dyDescent="0.4">
      <c r="B114" s="35"/>
      <c r="C114" s="35"/>
      <c r="D114" s="12" t="s">
        <v>65</v>
      </c>
      <c r="E114" s="13">
        <v>2472708</v>
      </c>
      <c r="F114" s="13">
        <v>12820</v>
      </c>
      <c r="G114" s="13">
        <f>E114-F114</f>
        <v>2459888</v>
      </c>
    </row>
    <row r="115" spans="2:7" s="8" customFormat="1" ht="27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7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7" customHeight="1" x14ac:dyDescent="0.4">
      <c r="B117" s="35"/>
      <c r="C117" s="36"/>
      <c r="D117" s="16" t="s">
        <v>39</v>
      </c>
      <c r="E117" s="17">
        <f>+E108+E110+E112+E113+E114+E115</f>
        <v>2472708</v>
      </c>
      <c r="F117" s="17">
        <f>+F108+F110+F112+F113+F114+F115</f>
        <v>2012820</v>
      </c>
      <c r="G117" s="17">
        <f>E117-F117</f>
        <v>459888</v>
      </c>
    </row>
    <row r="118" spans="2:7" s="8" customFormat="1" ht="27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7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7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7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7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7" customHeight="1" x14ac:dyDescent="0.4">
      <c r="B123" s="35"/>
      <c r="C123" s="35"/>
      <c r="D123" s="12" t="s">
        <v>64</v>
      </c>
      <c r="E123" s="13"/>
      <c r="F123" s="13"/>
      <c r="G123" s="13">
        <f>E123-F123</f>
        <v>0</v>
      </c>
    </row>
    <row r="124" spans="2:7" s="8" customFormat="1" ht="27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7" customHeight="1" x14ac:dyDescent="0.4">
      <c r="B125" s="35"/>
      <c r="C125" s="36"/>
      <c r="D125" s="16" t="s">
        <v>44</v>
      </c>
      <c r="E125" s="17">
        <f>+E118+E120+E121+E122+E123+E124</f>
        <v>0</v>
      </c>
      <c r="F125" s="17">
        <f>+F118+F120+F121+F122+F123+F124</f>
        <v>0</v>
      </c>
      <c r="G125" s="17">
        <f>E125-F125</f>
        <v>0</v>
      </c>
    </row>
    <row r="126" spans="2:7" s="8" customFormat="1" ht="27" customHeight="1" x14ac:dyDescent="0.4">
      <c r="B126" s="36"/>
      <c r="C126" s="25" t="s">
        <v>45</v>
      </c>
      <c r="D126" s="26"/>
      <c r="E126" s="27">
        <f xml:space="preserve"> +E117 - E125</f>
        <v>2472708</v>
      </c>
      <c r="F126" s="27">
        <f xml:space="preserve"> +F117 - F125</f>
        <v>2012820</v>
      </c>
      <c r="G126" s="27">
        <f>E126-F126</f>
        <v>459888</v>
      </c>
    </row>
    <row r="127" spans="2:7" s="8" customFormat="1" ht="27" customHeight="1" x14ac:dyDescent="0.4">
      <c r="B127" s="19" t="s">
        <v>46</v>
      </c>
      <c r="C127" s="28"/>
      <c r="D127" s="29"/>
      <c r="E127" s="30">
        <f xml:space="preserve"> +E107 +E126</f>
        <v>-851218</v>
      </c>
      <c r="F127" s="30">
        <f xml:space="preserve"> +F107 +F126</f>
        <v>-519896</v>
      </c>
      <c r="G127" s="30">
        <f>E127-F127</f>
        <v>-331322</v>
      </c>
    </row>
    <row r="128" spans="2:7" s="8" customFormat="1" ht="27" customHeight="1" x14ac:dyDescent="0.4">
      <c r="B128" s="31" t="s">
        <v>47</v>
      </c>
      <c r="C128" s="28" t="s">
        <v>48</v>
      </c>
      <c r="D128" s="29"/>
      <c r="E128" s="30">
        <v>2469869</v>
      </c>
      <c r="F128" s="30">
        <v>2989765</v>
      </c>
      <c r="G128" s="30">
        <f>E128-F128</f>
        <v>-519896</v>
      </c>
    </row>
    <row r="129" spans="2:7" s="8" customFormat="1" ht="27" customHeight="1" x14ac:dyDescent="0.4">
      <c r="B129" s="32"/>
      <c r="C129" s="28" t="s">
        <v>49</v>
      </c>
      <c r="D129" s="29"/>
      <c r="E129" s="30">
        <f xml:space="preserve"> +E127 +E128</f>
        <v>1618651</v>
      </c>
      <c r="F129" s="30">
        <f xml:space="preserve"> +F127 +F128</f>
        <v>2469869</v>
      </c>
      <c r="G129" s="30">
        <f>E129-F129</f>
        <v>-851218</v>
      </c>
    </row>
    <row r="130" spans="2:7" s="8" customFormat="1" ht="27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7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7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7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7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7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7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7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7" customHeight="1" x14ac:dyDescent="0.4">
      <c r="B138" s="33"/>
      <c r="C138" s="6" t="s">
        <v>53</v>
      </c>
      <c r="D138" s="29"/>
      <c r="E138" s="30">
        <f xml:space="preserve"> +E129 +E130 +E131 - E134</f>
        <v>1618651</v>
      </c>
      <c r="F138" s="30">
        <f xml:space="preserve"> +F129 +F130 +F131 - F134</f>
        <v>2469869</v>
      </c>
      <c r="G138" s="30">
        <f>E138-F138</f>
        <v>-851218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0C1E-F0CB-4418-8AB4-508F2EA07C8F}">
  <sheetPr>
    <pageSetUpPr fitToPage="1"/>
  </sheetPr>
  <dimension ref="B1:G138"/>
  <sheetViews>
    <sheetView showGridLines="0" topLeftCell="A130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166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7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39773184</v>
      </c>
      <c r="F6" s="10">
        <f>+F7+F11+F14+F17+F20+F26</f>
        <v>24278735</v>
      </c>
      <c r="G6" s="10">
        <f>E6-F6</f>
        <v>15494449</v>
      </c>
    </row>
    <row r="7" spans="2:7" s="8" customFormat="1" ht="27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7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7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7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7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7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7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7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7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7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7" customHeight="1" x14ac:dyDescent="0.4">
      <c r="B17" s="35"/>
      <c r="C17" s="35"/>
      <c r="D17" s="12" t="s">
        <v>151</v>
      </c>
      <c r="E17" s="13">
        <f>+E18+E19</f>
        <v>8775211</v>
      </c>
      <c r="F17" s="13">
        <f>+F18+F19</f>
        <v>8664558</v>
      </c>
      <c r="G17" s="13">
        <f>E17-F17</f>
        <v>110653</v>
      </c>
    </row>
    <row r="18" spans="2:7" s="8" customFormat="1" ht="27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7" customHeight="1" x14ac:dyDescent="0.4">
      <c r="B19" s="35"/>
      <c r="C19" s="35"/>
      <c r="D19" s="12" t="s">
        <v>149</v>
      </c>
      <c r="E19" s="13">
        <v>8775211</v>
      </c>
      <c r="F19" s="13">
        <v>8664558</v>
      </c>
      <c r="G19" s="13">
        <f>E19-F19</f>
        <v>110653</v>
      </c>
    </row>
    <row r="20" spans="2:7" s="8" customFormat="1" ht="27" customHeight="1" x14ac:dyDescent="0.4">
      <c r="B20" s="35"/>
      <c r="C20" s="35"/>
      <c r="D20" s="12" t="s">
        <v>148</v>
      </c>
      <c r="E20" s="13">
        <f>+E21+E22+E23+E24+E25</f>
        <v>238000</v>
      </c>
      <c r="F20" s="13">
        <f>+F21+F22+F23+F24+F25</f>
        <v>292800</v>
      </c>
      <c r="G20" s="13">
        <f>E20-F20</f>
        <v>-54800</v>
      </c>
    </row>
    <row r="21" spans="2:7" s="8" customFormat="1" ht="27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7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7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7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7" customHeight="1" x14ac:dyDescent="0.4">
      <c r="B25" s="35"/>
      <c r="C25" s="35"/>
      <c r="D25" s="12" t="s">
        <v>135</v>
      </c>
      <c r="E25" s="13">
        <v>238000</v>
      </c>
      <c r="F25" s="13">
        <v>292800</v>
      </c>
      <c r="G25" s="13">
        <f>E25-F25</f>
        <v>-54800</v>
      </c>
    </row>
    <row r="26" spans="2:7" s="8" customFormat="1" ht="27" customHeight="1" x14ac:dyDescent="0.4">
      <c r="B26" s="35"/>
      <c r="C26" s="35"/>
      <c r="D26" s="12" t="s">
        <v>143</v>
      </c>
      <c r="E26" s="13">
        <f>+E27+E28+E29+E30+E31+E32+E33</f>
        <v>30759973</v>
      </c>
      <c r="F26" s="13">
        <f>+F27+F28+F29+F30+F31+F32+F33</f>
        <v>15321377</v>
      </c>
      <c r="G26" s="13">
        <f>E26-F26</f>
        <v>15438596</v>
      </c>
    </row>
    <row r="27" spans="2:7" s="8" customFormat="1" ht="27" customHeight="1" x14ac:dyDescent="0.4">
      <c r="B27" s="35"/>
      <c r="C27" s="35"/>
      <c r="D27" s="12" t="s">
        <v>142</v>
      </c>
      <c r="E27" s="13">
        <v>25457132</v>
      </c>
      <c r="F27" s="13">
        <v>14334000</v>
      </c>
      <c r="G27" s="13">
        <f>E27-F27</f>
        <v>11123132</v>
      </c>
    </row>
    <row r="28" spans="2:7" s="8" customFormat="1" ht="27" customHeight="1" x14ac:dyDescent="0.4">
      <c r="B28" s="35"/>
      <c r="C28" s="35"/>
      <c r="D28" s="12" t="s">
        <v>134</v>
      </c>
      <c r="E28" s="13">
        <v>4175803</v>
      </c>
      <c r="F28" s="13">
        <v>616507</v>
      </c>
      <c r="G28" s="13">
        <f>E28-F28</f>
        <v>3559296</v>
      </c>
    </row>
    <row r="29" spans="2:7" s="8" customFormat="1" ht="27" customHeight="1" x14ac:dyDescent="0.4">
      <c r="B29" s="35"/>
      <c r="C29" s="35"/>
      <c r="D29" s="12" t="s">
        <v>141</v>
      </c>
      <c r="E29" s="13">
        <v>189200</v>
      </c>
      <c r="F29" s="13">
        <v>299400</v>
      </c>
      <c r="G29" s="13">
        <f>E29-F29</f>
        <v>-110200</v>
      </c>
    </row>
    <row r="30" spans="2:7" s="8" customFormat="1" ht="27" customHeight="1" x14ac:dyDescent="0.4">
      <c r="B30" s="35"/>
      <c r="C30" s="35"/>
      <c r="D30" s="12" t="s">
        <v>140</v>
      </c>
      <c r="E30" s="13"/>
      <c r="F30" s="13">
        <v>34400</v>
      </c>
      <c r="G30" s="13">
        <f>E30-F30</f>
        <v>-34400</v>
      </c>
    </row>
    <row r="31" spans="2:7" s="8" customFormat="1" ht="27" customHeight="1" x14ac:dyDescent="0.4">
      <c r="B31" s="35"/>
      <c r="C31" s="35"/>
      <c r="D31" s="12" t="s">
        <v>139</v>
      </c>
      <c r="E31" s="13">
        <v>937838</v>
      </c>
      <c r="F31" s="13">
        <v>25207</v>
      </c>
      <c r="G31" s="13">
        <f>E31-F31</f>
        <v>912631</v>
      </c>
    </row>
    <row r="32" spans="2:7" s="8" customFormat="1" ht="27" customHeight="1" x14ac:dyDescent="0.4">
      <c r="B32" s="35"/>
      <c r="C32" s="35"/>
      <c r="D32" s="12" t="s">
        <v>138</v>
      </c>
      <c r="E32" s="13"/>
      <c r="F32" s="13">
        <v>11863</v>
      </c>
      <c r="G32" s="13">
        <f>E32-F32</f>
        <v>-11863</v>
      </c>
    </row>
    <row r="33" spans="2:7" s="8" customFormat="1" ht="27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7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7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7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7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7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7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7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7" customHeight="1" x14ac:dyDescent="0.4">
      <c r="B41" s="35"/>
      <c r="C41" s="36"/>
      <c r="D41" s="16" t="s">
        <v>13</v>
      </c>
      <c r="E41" s="17">
        <f>+E6+E34+E40</f>
        <v>39773184</v>
      </c>
      <c r="F41" s="17">
        <f>+F6+F34+F40</f>
        <v>24278735</v>
      </c>
      <c r="G41" s="17">
        <f>E41-F41</f>
        <v>15494449</v>
      </c>
    </row>
    <row r="42" spans="2:7" s="8" customFormat="1" ht="27" customHeight="1" x14ac:dyDescent="0.4">
      <c r="B42" s="35"/>
      <c r="C42" s="34" t="s">
        <v>14</v>
      </c>
      <c r="D42" s="12" t="s">
        <v>15</v>
      </c>
      <c r="E42" s="13">
        <f>+E43+E44+E45+E46+E47+E48</f>
        <v>29438561</v>
      </c>
      <c r="F42" s="13">
        <f>+F43+F44+F45+F46+F47+F48</f>
        <v>22925735</v>
      </c>
      <c r="G42" s="13">
        <f>E42-F42</f>
        <v>6512826</v>
      </c>
    </row>
    <row r="43" spans="2:7" s="8" customFormat="1" ht="27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7" customHeight="1" x14ac:dyDescent="0.4">
      <c r="B44" s="35"/>
      <c r="C44" s="35"/>
      <c r="D44" s="12" t="s">
        <v>131</v>
      </c>
      <c r="E44" s="13">
        <v>21831379</v>
      </c>
      <c r="F44" s="13">
        <v>14548856</v>
      </c>
      <c r="G44" s="13">
        <f>E44-F44</f>
        <v>7282523</v>
      </c>
    </row>
    <row r="45" spans="2:7" s="8" customFormat="1" ht="27" customHeight="1" x14ac:dyDescent="0.4">
      <c r="B45" s="35"/>
      <c r="C45" s="35"/>
      <c r="D45" s="12" t="s">
        <v>130</v>
      </c>
      <c r="E45" s="13">
        <v>3179900</v>
      </c>
      <c r="F45" s="13">
        <v>2418300</v>
      </c>
      <c r="G45" s="13">
        <f>E45-F45</f>
        <v>761600</v>
      </c>
    </row>
    <row r="46" spans="2:7" s="8" customFormat="1" ht="27" customHeight="1" x14ac:dyDescent="0.4">
      <c r="B46" s="35"/>
      <c r="C46" s="35"/>
      <c r="D46" s="12" t="s">
        <v>129</v>
      </c>
      <c r="E46" s="13"/>
      <c r="F46" s="13">
        <v>2762239</v>
      </c>
      <c r="G46" s="13">
        <f>E46-F46</f>
        <v>-2762239</v>
      </c>
    </row>
    <row r="47" spans="2:7" s="8" customFormat="1" ht="27" customHeight="1" x14ac:dyDescent="0.4">
      <c r="B47" s="35"/>
      <c r="C47" s="35"/>
      <c r="D47" s="12" t="s">
        <v>128</v>
      </c>
      <c r="E47" s="13">
        <v>623000</v>
      </c>
      <c r="F47" s="13">
        <v>489500</v>
      </c>
      <c r="G47" s="13">
        <f>E47-F47</f>
        <v>133500</v>
      </c>
    </row>
    <row r="48" spans="2:7" s="8" customFormat="1" ht="27" customHeight="1" x14ac:dyDescent="0.4">
      <c r="B48" s="35"/>
      <c r="C48" s="35"/>
      <c r="D48" s="12" t="s">
        <v>127</v>
      </c>
      <c r="E48" s="13">
        <v>3804282</v>
      </c>
      <c r="F48" s="13">
        <v>2706840</v>
      </c>
      <c r="G48" s="13">
        <f>E48-F48</f>
        <v>1097442</v>
      </c>
    </row>
    <row r="49" spans="2:7" s="8" customFormat="1" ht="27" customHeight="1" x14ac:dyDescent="0.4">
      <c r="B49" s="35"/>
      <c r="C49" s="35"/>
      <c r="D49" s="12" t="s">
        <v>16</v>
      </c>
      <c r="E49" s="13">
        <f>+E50+E51+E52+E53+E54+E55+E56+E57+E58+E59+E60+E61+E62+E63+E64</f>
        <v>1041130</v>
      </c>
      <c r="F49" s="13">
        <f>+F50+F51+F52+F53+F54+F55+F56+F57+F58+F59+F60+F61+F62+F63+F64</f>
        <v>856286</v>
      </c>
      <c r="G49" s="13">
        <f>E49-F49</f>
        <v>184844</v>
      </c>
    </row>
    <row r="50" spans="2:7" s="8" customFormat="1" ht="27" customHeight="1" x14ac:dyDescent="0.4">
      <c r="B50" s="35"/>
      <c r="C50" s="35"/>
      <c r="D50" s="12" t="s">
        <v>126</v>
      </c>
      <c r="E50" s="13">
        <v>1625</v>
      </c>
      <c r="F50" s="13"/>
      <c r="G50" s="13">
        <f>E50-F50</f>
        <v>1625</v>
      </c>
    </row>
    <row r="51" spans="2:7" s="8" customFormat="1" ht="27" customHeight="1" x14ac:dyDescent="0.4">
      <c r="B51" s="35"/>
      <c r="C51" s="35"/>
      <c r="D51" s="12" t="s">
        <v>125</v>
      </c>
      <c r="E51" s="13"/>
      <c r="F51" s="13"/>
      <c r="G51" s="13">
        <f>E51-F51</f>
        <v>0</v>
      </c>
    </row>
    <row r="52" spans="2:7" s="8" customFormat="1" ht="27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7" customHeight="1" x14ac:dyDescent="0.4">
      <c r="B53" s="35"/>
      <c r="C53" s="35"/>
      <c r="D53" s="12" t="s">
        <v>123</v>
      </c>
      <c r="E53" s="13"/>
      <c r="F53" s="13"/>
      <c r="G53" s="13">
        <f>E53-F53</f>
        <v>0</v>
      </c>
    </row>
    <row r="54" spans="2:7" s="8" customFormat="1" ht="27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7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7" customHeight="1" x14ac:dyDescent="0.4">
      <c r="B56" s="35"/>
      <c r="C56" s="35"/>
      <c r="D56" s="12" t="s">
        <v>120</v>
      </c>
      <c r="E56" s="13">
        <v>41202</v>
      </c>
      <c r="F56" s="13">
        <v>1623</v>
      </c>
      <c r="G56" s="13">
        <f>E56-F56</f>
        <v>39579</v>
      </c>
    </row>
    <row r="57" spans="2:7" s="8" customFormat="1" ht="27" customHeight="1" x14ac:dyDescent="0.4">
      <c r="B57" s="35"/>
      <c r="C57" s="35"/>
      <c r="D57" s="12" t="s">
        <v>110</v>
      </c>
      <c r="E57" s="13"/>
      <c r="F57" s="13">
        <v>17904</v>
      </c>
      <c r="G57" s="13">
        <f>E57-F57</f>
        <v>-17904</v>
      </c>
    </row>
    <row r="58" spans="2:7" s="8" customFormat="1" ht="27" customHeight="1" x14ac:dyDescent="0.4">
      <c r="B58" s="35"/>
      <c r="C58" s="35"/>
      <c r="D58" s="12" t="s">
        <v>109</v>
      </c>
      <c r="E58" s="13">
        <v>492577</v>
      </c>
      <c r="F58" s="13">
        <v>418686</v>
      </c>
      <c r="G58" s="13">
        <f>E58-F58</f>
        <v>73891</v>
      </c>
    </row>
    <row r="59" spans="2:7" s="8" customFormat="1" ht="27" customHeight="1" x14ac:dyDescent="0.4">
      <c r="B59" s="35"/>
      <c r="C59" s="35"/>
      <c r="D59" s="12" t="s">
        <v>119</v>
      </c>
      <c r="E59" s="13">
        <v>196606</v>
      </c>
      <c r="F59" s="13">
        <v>1528</v>
      </c>
      <c r="G59" s="13">
        <f>E59-F59</f>
        <v>195078</v>
      </c>
    </row>
    <row r="60" spans="2:7" s="8" customFormat="1" ht="27" customHeight="1" x14ac:dyDescent="0.4">
      <c r="B60" s="35"/>
      <c r="C60" s="35"/>
      <c r="D60" s="12" t="s">
        <v>102</v>
      </c>
      <c r="E60" s="13"/>
      <c r="F60" s="13"/>
      <c r="G60" s="13">
        <f>E60-F60</f>
        <v>0</v>
      </c>
    </row>
    <row r="61" spans="2:7" s="8" customFormat="1" ht="27" customHeight="1" x14ac:dyDescent="0.4">
      <c r="B61" s="35"/>
      <c r="C61" s="35"/>
      <c r="D61" s="12" t="s">
        <v>101</v>
      </c>
      <c r="E61" s="13">
        <v>279120</v>
      </c>
      <c r="F61" s="13">
        <v>393720</v>
      </c>
      <c r="G61" s="13">
        <f>E61-F61</f>
        <v>-114600</v>
      </c>
    </row>
    <row r="62" spans="2:7" s="8" customFormat="1" ht="27" customHeight="1" x14ac:dyDescent="0.4">
      <c r="B62" s="35"/>
      <c r="C62" s="35"/>
      <c r="D62" s="12" t="s">
        <v>118</v>
      </c>
      <c r="E62" s="13">
        <v>30000</v>
      </c>
      <c r="F62" s="13">
        <v>22825</v>
      </c>
      <c r="G62" s="13">
        <f>E62-F62</f>
        <v>7175</v>
      </c>
    </row>
    <row r="63" spans="2:7" s="8" customFormat="1" ht="27" customHeight="1" x14ac:dyDescent="0.4">
      <c r="B63" s="35"/>
      <c r="C63" s="35"/>
      <c r="D63" s="12" t="s">
        <v>117</v>
      </c>
      <c r="E63" s="13"/>
      <c r="F63" s="13"/>
      <c r="G63" s="13">
        <f>E63-F63</f>
        <v>0</v>
      </c>
    </row>
    <row r="64" spans="2:7" s="8" customFormat="1" ht="27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7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7692662</v>
      </c>
      <c r="F65" s="13">
        <f>+F66+F67+F68+F69+F70+F71+F72+F73+F74+F75+F76+F77+F78+F79+F80+F81+F82+F83+F84+F85+F86+F87</f>
        <v>7567381</v>
      </c>
      <c r="G65" s="13">
        <f>E65-F65</f>
        <v>125281</v>
      </c>
    </row>
    <row r="66" spans="2:7" s="8" customFormat="1" ht="27" customHeight="1" x14ac:dyDescent="0.4">
      <c r="B66" s="35"/>
      <c r="C66" s="35"/>
      <c r="D66" s="12" t="s">
        <v>116</v>
      </c>
      <c r="E66" s="13">
        <v>150360</v>
      </c>
      <c r="F66" s="13">
        <v>109780</v>
      </c>
      <c r="G66" s="13">
        <f>E66-F66</f>
        <v>40580</v>
      </c>
    </row>
    <row r="67" spans="2:7" s="8" customFormat="1" ht="27" customHeight="1" x14ac:dyDescent="0.4">
      <c r="B67" s="35"/>
      <c r="C67" s="35"/>
      <c r="D67" s="12" t="s">
        <v>115</v>
      </c>
      <c r="E67" s="13">
        <v>87920</v>
      </c>
      <c r="F67" s="13"/>
      <c r="G67" s="13">
        <f>E67-F67</f>
        <v>87920</v>
      </c>
    </row>
    <row r="68" spans="2:7" s="8" customFormat="1" ht="27" customHeight="1" x14ac:dyDescent="0.4">
      <c r="B68" s="35"/>
      <c r="C68" s="35"/>
      <c r="D68" s="12" t="s">
        <v>114</v>
      </c>
      <c r="E68" s="13">
        <v>16373</v>
      </c>
      <c r="F68" s="13">
        <v>26092</v>
      </c>
      <c r="G68" s="13">
        <f>E68-F68</f>
        <v>-9719</v>
      </c>
    </row>
    <row r="69" spans="2:7" s="8" customFormat="1" ht="27" customHeight="1" x14ac:dyDescent="0.4">
      <c r="B69" s="35"/>
      <c r="C69" s="35"/>
      <c r="D69" s="12" t="s">
        <v>113</v>
      </c>
      <c r="E69" s="13">
        <v>47442</v>
      </c>
      <c r="F69" s="13">
        <v>84542</v>
      </c>
      <c r="G69" s="13">
        <f>E69-F69</f>
        <v>-37100</v>
      </c>
    </row>
    <row r="70" spans="2:7" s="8" customFormat="1" ht="27" customHeight="1" x14ac:dyDescent="0.4">
      <c r="B70" s="35"/>
      <c r="C70" s="35"/>
      <c r="D70" s="12" t="s">
        <v>112</v>
      </c>
      <c r="E70" s="13">
        <v>89577</v>
      </c>
      <c r="F70" s="13">
        <v>136310</v>
      </c>
      <c r="G70" s="13">
        <f>E70-F70</f>
        <v>-46733</v>
      </c>
    </row>
    <row r="71" spans="2:7" s="8" customFormat="1" ht="27" customHeight="1" x14ac:dyDescent="0.4">
      <c r="B71" s="35"/>
      <c r="C71" s="35"/>
      <c r="D71" s="12" t="s">
        <v>111</v>
      </c>
      <c r="E71" s="13">
        <v>69866</v>
      </c>
      <c r="F71" s="13">
        <v>71101</v>
      </c>
      <c r="G71" s="13">
        <f>E71-F71</f>
        <v>-1235</v>
      </c>
    </row>
    <row r="72" spans="2:7" s="8" customFormat="1" ht="27" customHeight="1" x14ac:dyDescent="0.4">
      <c r="B72" s="35"/>
      <c r="C72" s="35"/>
      <c r="D72" s="12" t="s">
        <v>110</v>
      </c>
      <c r="E72" s="13">
        <v>347305</v>
      </c>
      <c r="F72" s="13">
        <v>248585</v>
      </c>
      <c r="G72" s="13">
        <f>E72-F72</f>
        <v>98720</v>
      </c>
    </row>
    <row r="73" spans="2:7" s="8" customFormat="1" ht="27" customHeight="1" x14ac:dyDescent="0.4">
      <c r="B73" s="35"/>
      <c r="C73" s="35"/>
      <c r="D73" s="12" t="s">
        <v>109</v>
      </c>
      <c r="E73" s="13"/>
      <c r="F73" s="13">
        <v>21728</v>
      </c>
      <c r="G73" s="13">
        <f>E73-F73</f>
        <v>-21728</v>
      </c>
    </row>
    <row r="74" spans="2:7" s="8" customFormat="1" ht="27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7" customHeight="1" x14ac:dyDescent="0.4">
      <c r="B75" s="35"/>
      <c r="C75" s="35"/>
      <c r="D75" s="12" t="s">
        <v>107</v>
      </c>
      <c r="E75" s="13">
        <v>664220</v>
      </c>
      <c r="F75" s="13">
        <v>748276</v>
      </c>
      <c r="G75" s="13">
        <f>E75-F75</f>
        <v>-84056</v>
      </c>
    </row>
    <row r="76" spans="2:7" s="8" customFormat="1" ht="27" customHeight="1" x14ac:dyDescent="0.4">
      <c r="B76" s="35"/>
      <c r="C76" s="35"/>
      <c r="D76" s="12" t="s">
        <v>106</v>
      </c>
      <c r="E76" s="13">
        <v>8923</v>
      </c>
      <c r="F76" s="13"/>
      <c r="G76" s="13">
        <f>E76-F76</f>
        <v>8923</v>
      </c>
    </row>
    <row r="77" spans="2:7" s="8" customFormat="1" ht="27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7" customHeight="1" x14ac:dyDescent="0.4">
      <c r="B78" s="35"/>
      <c r="C78" s="35"/>
      <c r="D78" s="12" t="s">
        <v>104</v>
      </c>
      <c r="E78" s="13">
        <v>4846089</v>
      </c>
      <c r="F78" s="13">
        <v>5037384</v>
      </c>
      <c r="G78" s="13">
        <f>E78-F78</f>
        <v>-191295</v>
      </c>
    </row>
    <row r="79" spans="2:7" s="8" customFormat="1" ht="27" customHeight="1" x14ac:dyDescent="0.4">
      <c r="B79" s="35"/>
      <c r="C79" s="35"/>
      <c r="D79" s="12" t="s">
        <v>103</v>
      </c>
      <c r="E79" s="13">
        <v>92440</v>
      </c>
      <c r="F79" s="13">
        <v>88800</v>
      </c>
      <c r="G79" s="13">
        <f>E79-F79</f>
        <v>3640</v>
      </c>
    </row>
    <row r="80" spans="2:7" s="8" customFormat="1" ht="27" customHeight="1" x14ac:dyDescent="0.4">
      <c r="B80" s="35"/>
      <c r="C80" s="35"/>
      <c r="D80" s="12" t="s">
        <v>102</v>
      </c>
      <c r="E80" s="13">
        <v>147487</v>
      </c>
      <c r="F80" s="13">
        <v>109011</v>
      </c>
      <c r="G80" s="13">
        <f>E80-F80</f>
        <v>38476</v>
      </c>
    </row>
    <row r="81" spans="2:7" s="8" customFormat="1" ht="27" customHeight="1" x14ac:dyDescent="0.4">
      <c r="B81" s="35"/>
      <c r="C81" s="35"/>
      <c r="D81" s="12" t="s">
        <v>101</v>
      </c>
      <c r="E81" s="13">
        <v>645468</v>
      </c>
      <c r="F81" s="13">
        <v>515558</v>
      </c>
      <c r="G81" s="13">
        <f>E81-F81</f>
        <v>129910</v>
      </c>
    </row>
    <row r="82" spans="2:7" s="8" customFormat="1" ht="27" customHeight="1" x14ac:dyDescent="0.4">
      <c r="B82" s="35"/>
      <c r="C82" s="35"/>
      <c r="D82" s="12" t="s">
        <v>100</v>
      </c>
      <c r="E82" s="13">
        <v>60000</v>
      </c>
      <c r="F82" s="13">
        <v>60000</v>
      </c>
      <c r="G82" s="13">
        <f>E82-F82</f>
        <v>0</v>
      </c>
    </row>
    <row r="83" spans="2:7" s="8" customFormat="1" ht="27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7" customHeight="1" x14ac:dyDescent="0.4">
      <c r="B84" s="35"/>
      <c r="C84" s="35"/>
      <c r="D84" s="12" t="s">
        <v>98</v>
      </c>
      <c r="E84" s="13">
        <v>333080</v>
      </c>
      <c r="F84" s="13">
        <v>223270</v>
      </c>
      <c r="G84" s="13">
        <f>E84-F84</f>
        <v>109810</v>
      </c>
    </row>
    <row r="85" spans="2:7" s="8" customFormat="1" ht="27" customHeight="1" x14ac:dyDescent="0.4">
      <c r="B85" s="35"/>
      <c r="C85" s="35"/>
      <c r="D85" s="12" t="s">
        <v>97</v>
      </c>
      <c r="E85" s="13">
        <v>5112</v>
      </c>
      <c r="F85" s="13">
        <v>5944</v>
      </c>
      <c r="G85" s="13">
        <f>E85-F85</f>
        <v>-832</v>
      </c>
    </row>
    <row r="86" spans="2:7" s="8" customFormat="1" ht="27" customHeight="1" x14ac:dyDescent="0.4">
      <c r="B86" s="35"/>
      <c r="C86" s="35"/>
      <c r="D86" s="12" t="s">
        <v>96</v>
      </c>
      <c r="E86" s="13">
        <v>81000</v>
      </c>
      <c r="F86" s="13">
        <v>81000</v>
      </c>
      <c r="G86" s="13">
        <f>E86-F86</f>
        <v>0</v>
      </c>
    </row>
    <row r="87" spans="2:7" s="8" customFormat="1" ht="27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7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7" customHeight="1" x14ac:dyDescent="0.4">
      <c r="B89" s="35"/>
      <c r="C89" s="35"/>
      <c r="D89" s="12" t="s">
        <v>19</v>
      </c>
      <c r="E89" s="13">
        <v>49327</v>
      </c>
      <c r="F89" s="13">
        <v>33727</v>
      </c>
      <c r="G89" s="13">
        <f>E89-F89</f>
        <v>15600</v>
      </c>
    </row>
    <row r="90" spans="2:7" s="8" customFormat="1" ht="27" customHeight="1" x14ac:dyDescent="0.4">
      <c r="B90" s="35"/>
      <c r="C90" s="35"/>
      <c r="D90" s="12" t="s">
        <v>20</v>
      </c>
      <c r="E90" s="13"/>
      <c r="F90" s="13"/>
      <c r="G90" s="13">
        <f>E90-F90</f>
        <v>0</v>
      </c>
    </row>
    <row r="91" spans="2:7" s="8" customFormat="1" ht="27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7" customHeight="1" x14ac:dyDescent="0.4">
      <c r="B92" s="35"/>
      <c r="C92" s="36"/>
      <c r="D92" s="16" t="s">
        <v>22</v>
      </c>
      <c r="E92" s="17">
        <f>+E42+E49+E65+E88+E89+E90+E91</f>
        <v>38221680</v>
      </c>
      <c r="F92" s="17">
        <f>+F42+F49+F65+F88+F89+F90+F91</f>
        <v>31383129</v>
      </c>
      <c r="G92" s="17">
        <f>E92-F92</f>
        <v>6838551</v>
      </c>
    </row>
    <row r="93" spans="2:7" s="8" customFormat="1" ht="27" customHeight="1" x14ac:dyDescent="0.4">
      <c r="B93" s="36"/>
      <c r="C93" s="19" t="s">
        <v>23</v>
      </c>
      <c r="D93" s="20"/>
      <c r="E93" s="21">
        <f xml:space="preserve"> +E41 - E92</f>
        <v>1551504</v>
      </c>
      <c r="F93" s="21">
        <f xml:space="preserve"> +F41 - F92</f>
        <v>-7104394</v>
      </c>
      <c r="G93" s="21">
        <f>E93-F93</f>
        <v>8655898</v>
      </c>
    </row>
    <row r="94" spans="2:7" s="8" customFormat="1" ht="27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7" customHeight="1" x14ac:dyDescent="0.4">
      <c r="B95" s="35"/>
      <c r="C95" s="35"/>
      <c r="D95" s="12" t="s">
        <v>26</v>
      </c>
      <c r="E95" s="13">
        <v>80</v>
      </c>
      <c r="F95" s="13">
        <v>91</v>
      </c>
      <c r="G95" s="13">
        <f>E95-F95</f>
        <v>-11</v>
      </c>
    </row>
    <row r="96" spans="2:7" s="8" customFormat="1" ht="27" customHeight="1" x14ac:dyDescent="0.4">
      <c r="B96" s="35"/>
      <c r="C96" s="35"/>
      <c r="D96" s="12" t="s">
        <v>27</v>
      </c>
      <c r="E96" s="13">
        <f>+E97+E98+E99</f>
        <v>136890</v>
      </c>
      <c r="F96" s="13">
        <f>+F97+F98+F99</f>
        <v>314313</v>
      </c>
      <c r="G96" s="13">
        <f>E96-F96</f>
        <v>-177423</v>
      </c>
    </row>
    <row r="97" spans="2:7" s="8" customFormat="1" ht="27" customHeight="1" x14ac:dyDescent="0.4">
      <c r="B97" s="35"/>
      <c r="C97" s="35"/>
      <c r="D97" s="12" t="s">
        <v>94</v>
      </c>
      <c r="E97" s="13">
        <v>3300</v>
      </c>
      <c r="F97" s="13">
        <v>138000</v>
      </c>
      <c r="G97" s="13">
        <f>E97-F97</f>
        <v>-134700</v>
      </c>
    </row>
    <row r="98" spans="2:7" s="8" customFormat="1" ht="27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7" customHeight="1" x14ac:dyDescent="0.4">
      <c r="B99" s="35"/>
      <c r="C99" s="35"/>
      <c r="D99" s="12" t="s">
        <v>92</v>
      </c>
      <c r="E99" s="13">
        <v>133590</v>
      </c>
      <c r="F99" s="13">
        <v>176313</v>
      </c>
      <c r="G99" s="13">
        <f>E99-F99</f>
        <v>-42723</v>
      </c>
    </row>
    <row r="100" spans="2:7" s="8" customFormat="1" ht="27" customHeight="1" x14ac:dyDescent="0.4">
      <c r="B100" s="35"/>
      <c r="C100" s="36"/>
      <c r="D100" s="16" t="s">
        <v>28</v>
      </c>
      <c r="E100" s="17">
        <f>+E94+E95+E96</f>
        <v>136970</v>
      </c>
      <c r="F100" s="17">
        <f>+F94+F95+F96</f>
        <v>314404</v>
      </c>
      <c r="G100" s="17">
        <f>E100-F100</f>
        <v>-177434</v>
      </c>
    </row>
    <row r="101" spans="2:7" s="8" customFormat="1" ht="27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7" customHeight="1" x14ac:dyDescent="0.4">
      <c r="B102" s="35"/>
      <c r="C102" s="35"/>
      <c r="D102" s="12" t="s">
        <v>30</v>
      </c>
      <c r="E102" s="13">
        <f>+E103+E104</f>
        <v>15000</v>
      </c>
      <c r="F102" s="13">
        <f>+F103+F104</f>
        <v>137085</v>
      </c>
      <c r="G102" s="13">
        <f>E102-F102</f>
        <v>-122085</v>
      </c>
    </row>
    <row r="103" spans="2:7" s="8" customFormat="1" ht="27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7" customHeight="1" x14ac:dyDescent="0.4">
      <c r="B104" s="35"/>
      <c r="C104" s="35"/>
      <c r="D104" s="12" t="s">
        <v>90</v>
      </c>
      <c r="E104" s="13">
        <v>15000</v>
      </c>
      <c r="F104" s="13">
        <v>137085</v>
      </c>
      <c r="G104" s="13">
        <f>E104-F104</f>
        <v>-122085</v>
      </c>
    </row>
    <row r="105" spans="2:7" s="8" customFormat="1" ht="27" customHeight="1" x14ac:dyDescent="0.4">
      <c r="B105" s="35"/>
      <c r="C105" s="36"/>
      <c r="D105" s="16" t="s">
        <v>31</v>
      </c>
      <c r="E105" s="17">
        <f>+E101+E102</f>
        <v>15000</v>
      </c>
      <c r="F105" s="17">
        <f>+F101+F102</f>
        <v>137085</v>
      </c>
      <c r="G105" s="17">
        <f>E105-F105</f>
        <v>-122085</v>
      </c>
    </row>
    <row r="106" spans="2:7" s="8" customFormat="1" ht="27" customHeight="1" x14ac:dyDescent="0.4">
      <c r="B106" s="36"/>
      <c r="C106" s="19" t="s">
        <v>32</v>
      </c>
      <c r="D106" s="22"/>
      <c r="E106" s="23">
        <f xml:space="preserve"> +E100 - E105</f>
        <v>121970</v>
      </c>
      <c r="F106" s="23">
        <f xml:space="preserve"> +F100 - F105</f>
        <v>177319</v>
      </c>
      <c r="G106" s="23">
        <f>E106-F106</f>
        <v>-55349</v>
      </c>
    </row>
    <row r="107" spans="2:7" s="8" customFormat="1" ht="27" customHeight="1" x14ac:dyDescent="0.4">
      <c r="B107" s="19" t="s">
        <v>33</v>
      </c>
      <c r="C107" s="24"/>
      <c r="D107" s="20"/>
      <c r="E107" s="21">
        <f xml:space="preserve"> +E93 +E106</f>
        <v>1673474</v>
      </c>
      <c r="F107" s="21">
        <f xml:space="preserve"> +F93 +F106</f>
        <v>-6927075</v>
      </c>
      <c r="G107" s="21">
        <f>E107-F107</f>
        <v>8600549</v>
      </c>
    </row>
    <row r="108" spans="2:7" s="8" customFormat="1" ht="27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7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7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7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7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7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7" customHeight="1" x14ac:dyDescent="0.4">
      <c r="B114" s="35"/>
      <c r="C114" s="35"/>
      <c r="D114" s="12" t="s">
        <v>65</v>
      </c>
      <c r="E114" s="13">
        <v>15393403</v>
      </c>
      <c r="F114" s="13">
        <v>3000000</v>
      </c>
      <c r="G114" s="13">
        <f>E114-F114</f>
        <v>12393403</v>
      </c>
    </row>
    <row r="115" spans="2:7" s="8" customFormat="1" ht="27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7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7" customHeight="1" x14ac:dyDescent="0.4">
      <c r="B117" s="35"/>
      <c r="C117" s="36"/>
      <c r="D117" s="16" t="s">
        <v>39</v>
      </c>
      <c r="E117" s="17">
        <f>+E108+E110+E112+E113+E114+E115</f>
        <v>15393403</v>
      </c>
      <c r="F117" s="17">
        <f>+F108+F110+F112+F113+F114+F115</f>
        <v>3000000</v>
      </c>
      <c r="G117" s="17">
        <f>E117-F117</f>
        <v>12393403</v>
      </c>
    </row>
    <row r="118" spans="2:7" s="8" customFormat="1" ht="27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1</v>
      </c>
      <c r="G118" s="13">
        <f>E118-F118</f>
        <v>-1</v>
      </c>
    </row>
    <row r="119" spans="2:7" s="8" customFormat="1" ht="27" customHeight="1" x14ac:dyDescent="0.4">
      <c r="B119" s="35"/>
      <c r="C119" s="35"/>
      <c r="D119" s="12" t="s">
        <v>86</v>
      </c>
      <c r="E119" s="13"/>
      <c r="F119" s="13">
        <v>1</v>
      </c>
      <c r="G119" s="13">
        <f>E119-F119</f>
        <v>-1</v>
      </c>
    </row>
    <row r="120" spans="2:7" s="8" customFormat="1" ht="27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7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7" customHeight="1" x14ac:dyDescent="0.4">
      <c r="B122" s="35"/>
      <c r="C122" s="35"/>
      <c r="D122" s="12" t="s">
        <v>54</v>
      </c>
      <c r="E122" s="13"/>
      <c r="F122" s="13">
        <v>601393</v>
      </c>
      <c r="G122" s="13">
        <f>E122-F122</f>
        <v>-601393</v>
      </c>
    </row>
    <row r="123" spans="2:7" s="8" customFormat="1" ht="27" customHeight="1" x14ac:dyDescent="0.4">
      <c r="B123" s="35"/>
      <c r="C123" s="35"/>
      <c r="D123" s="12" t="s">
        <v>64</v>
      </c>
      <c r="E123" s="13">
        <v>7021095</v>
      </c>
      <c r="F123" s="13"/>
      <c r="G123" s="13">
        <f>E123-F123</f>
        <v>7021095</v>
      </c>
    </row>
    <row r="124" spans="2:7" s="8" customFormat="1" ht="27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7" customHeight="1" x14ac:dyDescent="0.4">
      <c r="B125" s="35"/>
      <c r="C125" s="36"/>
      <c r="D125" s="16" t="s">
        <v>44</v>
      </c>
      <c r="E125" s="17">
        <f>+E118+E120+E121+E122+E123+E124</f>
        <v>7021095</v>
      </c>
      <c r="F125" s="17">
        <f>+F118+F120+F121+F122+F123+F124</f>
        <v>601394</v>
      </c>
      <c r="G125" s="17">
        <f>E125-F125</f>
        <v>6419701</v>
      </c>
    </row>
    <row r="126" spans="2:7" s="8" customFormat="1" ht="27" customHeight="1" x14ac:dyDescent="0.4">
      <c r="B126" s="36"/>
      <c r="C126" s="25" t="s">
        <v>45</v>
      </c>
      <c r="D126" s="26"/>
      <c r="E126" s="27">
        <f xml:space="preserve"> +E117 - E125</f>
        <v>8372308</v>
      </c>
      <c r="F126" s="27">
        <f xml:space="preserve"> +F117 - F125</f>
        <v>2398606</v>
      </c>
      <c r="G126" s="27">
        <f>E126-F126</f>
        <v>5973702</v>
      </c>
    </row>
    <row r="127" spans="2:7" s="8" customFormat="1" ht="27" customHeight="1" x14ac:dyDescent="0.4">
      <c r="B127" s="19" t="s">
        <v>46</v>
      </c>
      <c r="C127" s="28"/>
      <c r="D127" s="29"/>
      <c r="E127" s="30">
        <f xml:space="preserve"> +E107 +E126</f>
        <v>10045782</v>
      </c>
      <c r="F127" s="30">
        <f xml:space="preserve"> +F107 +F126</f>
        <v>-4528469</v>
      </c>
      <c r="G127" s="30">
        <f>E127-F127</f>
        <v>14574251</v>
      </c>
    </row>
    <row r="128" spans="2:7" s="8" customFormat="1" ht="27" customHeight="1" x14ac:dyDescent="0.4">
      <c r="B128" s="31" t="s">
        <v>47</v>
      </c>
      <c r="C128" s="28" t="s">
        <v>48</v>
      </c>
      <c r="D128" s="29"/>
      <c r="E128" s="30">
        <v>5059828</v>
      </c>
      <c r="F128" s="30">
        <v>9588297</v>
      </c>
      <c r="G128" s="30">
        <f>E128-F128</f>
        <v>-4528469</v>
      </c>
    </row>
    <row r="129" spans="2:7" s="8" customFormat="1" ht="27" customHeight="1" x14ac:dyDescent="0.4">
      <c r="B129" s="32"/>
      <c r="C129" s="28" t="s">
        <v>49</v>
      </c>
      <c r="D129" s="29"/>
      <c r="E129" s="30">
        <f xml:space="preserve"> +E127 +E128</f>
        <v>15105610</v>
      </c>
      <c r="F129" s="30">
        <f xml:space="preserve"> +F127 +F128</f>
        <v>5059828</v>
      </c>
      <c r="G129" s="30">
        <f>E129-F129</f>
        <v>10045782</v>
      </c>
    </row>
    <row r="130" spans="2:7" s="8" customFormat="1" ht="27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7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7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7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7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7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7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7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7" customHeight="1" x14ac:dyDescent="0.4">
      <c r="B138" s="33"/>
      <c r="C138" s="6" t="s">
        <v>53</v>
      </c>
      <c r="D138" s="29"/>
      <c r="E138" s="30">
        <f xml:space="preserve"> +E129 +E130 +E131 - E134</f>
        <v>15105610</v>
      </c>
      <c r="F138" s="30">
        <f xml:space="preserve"> +F129 +F130 +F131 - F134</f>
        <v>5059828</v>
      </c>
      <c r="G138" s="30">
        <f>E138-F138</f>
        <v>10045782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0F10-CF1C-43DD-96B3-D980B4A2C2FA}">
  <sheetPr>
    <pageSetUpPr fitToPage="1"/>
  </sheetPr>
  <dimension ref="B1:G138"/>
  <sheetViews>
    <sheetView showGridLines="0" topLeftCell="A130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167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6.25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40761571</v>
      </c>
      <c r="F6" s="10">
        <f>+F7+F11+F14+F17+F20+F26</f>
        <v>40725995</v>
      </c>
      <c r="G6" s="10">
        <f>E6-F6</f>
        <v>35576</v>
      </c>
    </row>
    <row r="7" spans="2:7" s="8" customFormat="1" ht="26.25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6.25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6.25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6.25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6.25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6.25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6.25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6.25" customHeight="1" x14ac:dyDescent="0.4">
      <c r="B14" s="35"/>
      <c r="C14" s="35"/>
      <c r="D14" s="12" t="s">
        <v>154</v>
      </c>
      <c r="E14" s="13">
        <f>+E15+E16</f>
        <v>28720369</v>
      </c>
      <c r="F14" s="13">
        <f>+F15+F16</f>
        <v>29732886</v>
      </c>
      <c r="G14" s="13">
        <f>E14-F14</f>
        <v>-1012517</v>
      </c>
    </row>
    <row r="15" spans="2:7" s="8" customFormat="1" ht="26.25" customHeight="1" x14ac:dyDescent="0.4">
      <c r="B15" s="35"/>
      <c r="C15" s="35"/>
      <c r="D15" s="12" t="s">
        <v>153</v>
      </c>
      <c r="E15" s="13">
        <v>27162110</v>
      </c>
      <c r="F15" s="13">
        <v>27922675</v>
      </c>
      <c r="G15" s="13">
        <f>E15-F15</f>
        <v>-760565</v>
      </c>
    </row>
    <row r="16" spans="2:7" s="8" customFormat="1" ht="26.25" customHeight="1" x14ac:dyDescent="0.4">
      <c r="B16" s="35"/>
      <c r="C16" s="35"/>
      <c r="D16" s="12" t="s">
        <v>152</v>
      </c>
      <c r="E16" s="13">
        <v>1558259</v>
      </c>
      <c r="F16" s="13">
        <v>1810211</v>
      </c>
      <c r="G16" s="13">
        <f>E16-F16</f>
        <v>-251952</v>
      </c>
    </row>
    <row r="17" spans="2:7" s="8" customFormat="1" ht="26.25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6.25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6.25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6.25" customHeight="1" x14ac:dyDescent="0.4">
      <c r="B20" s="35"/>
      <c r="C20" s="35"/>
      <c r="D20" s="12" t="s">
        <v>148</v>
      </c>
      <c r="E20" s="13">
        <f>+E21+E22+E23+E24+E25</f>
        <v>10812747</v>
      </c>
      <c r="F20" s="13">
        <f>+F21+F22+F23+F24+F25</f>
        <v>10506997</v>
      </c>
      <c r="G20" s="13">
        <f>E20-F20</f>
        <v>305750</v>
      </c>
    </row>
    <row r="21" spans="2:7" s="8" customFormat="1" ht="26.25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6.25" customHeight="1" x14ac:dyDescent="0.4">
      <c r="B22" s="35"/>
      <c r="C22" s="35"/>
      <c r="D22" s="12" t="s">
        <v>146</v>
      </c>
      <c r="E22" s="13">
        <v>3510432</v>
      </c>
      <c r="F22" s="13">
        <v>3654867</v>
      </c>
      <c r="G22" s="13">
        <f>E22-F22</f>
        <v>-144435</v>
      </c>
    </row>
    <row r="23" spans="2:7" s="8" customFormat="1" ht="26.25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6.25" customHeight="1" x14ac:dyDescent="0.4">
      <c r="B24" s="35"/>
      <c r="C24" s="35"/>
      <c r="D24" s="12" t="s">
        <v>144</v>
      </c>
      <c r="E24" s="13">
        <v>3409741</v>
      </c>
      <c r="F24" s="13">
        <v>3476913</v>
      </c>
      <c r="G24" s="13">
        <f>E24-F24</f>
        <v>-67172</v>
      </c>
    </row>
    <row r="25" spans="2:7" s="8" customFormat="1" ht="26.25" customHeight="1" x14ac:dyDescent="0.4">
      <c r="B25" s="35"/>
      <c r="C25" s="35"/>
      <c r="D25" s="12" t="s">
        <v>135</v>
      </c>
      <c r="E25" s="13">
        <v>3892574</v>
      </c>
      <c r="F25" s="13">
        <v>3375217</v>
      </c>
      <c r="G25" s="13">
        <f>E25-F25</f>
        <v>517357</v>
      </c>
    </row>
    <row r="26" spans="2:7" s="8" customFormat="1" ht="26.25" customHeight="1" x14ac:dyDescent="0.4">
      <c r="B26" s="35"/>
      <c r="C26" s="35"/>
      <c r="D26" s="12" t="s">
        <v>143</v>
      </c>
      <c r="E26" s="13">
        <f>+E27+E28+E29+E30+E31+E32+E33</f>
        <v>1228455</v>
      </c>
      <c r="F26" s="13">
        <f>+F27+F28+F29+F30+F31+F32+F33</f>
        <v>486112</v>
      </c>
      <c r="G26" s="13">
        <f>E26-F26</f>
        <v>742343</v>
      </c>
    </row>
    <row r="27" spans="2:7" s="8" customFormat="1" ht="26.25" customHeight="1" x14ac:dyDescent="0.4">
      <c r="B27" s="35"/>
      <c r="C27" s="35"/>
      <c r="D27" s="12" t="s">
        <v>142</v>
      </c>
      <c r="E27" s="13">
        <v>826535</v>
      </c>
      <c r="F27" s="13"/>
      <c r="G27" s="13">
        <f>E27-F27</f>
        <v>826535</v>
      </c>
    </row>
    <row r="28" spans="2:7" s="8" customFormat="1" ht="26.25" customHeight="1" x14ac:dyDescent="0.4">
      <c r="B28" s="35"/>
      <c r="C28" s="35"/>
      <c r="D28" s="12" t="s">
        <v>134</v>
      </c>
      <c r="E28" s="13">
        <v>15000</v>
      </c>
      <c r="F28" s="13">
        <v>18000</v>
      </c>
      <c r="G28" s="13">
        <f>E28-F28</f>
        <v>-3000</v>
      </c>
    </row>
    <row r="29" spans="2:7" s="8" customFormat="1" ht="26.25" customHeight="1" x14ac:dyDescent="0.4">
      <c r="B29" s="35"/>
      <c r="C29" s="35"/>
      <c r="D29" s="12" t="s">
        <v>141</v>
      </c>
      <c r="E29" s="13">
        <v>382866</v>
      </c>
      <c r="F29" s="13">
        <v>468112</v>
      </c>
      <c r="G29" s="13">
        <f>E29-F29</f>
        <v>-85246</v>
      </c>
    </row>
    <row r="30" spans="2:7" s="8" customFormat="1" ht="26.25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6.25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6.25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6.25" customHeight="1" x14ac:dyDescent="0.4">
      <c r="B33" s="35"/>
      <c r="C33" s="35"/>
      <c r="D33" s="12" t="s">
        <v>133</v>
      </c>
      <c r="E33" s="13">
        <v>4054</v>
      </c>
      <c r="F33" s="13"/>
      <c r="G33" s="13">
        <f>E33-F33</f>
        <v>4054</v>
      </c>
    </row>
    <row r="34" spans="2:7" s="8" customFormat="1" ht="26.25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6.25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6.25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6.25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6.25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6.25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6.25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6.25" customHeight="1" x14ac:dyDescent="0.4">
      <c r="B41" s="35"/>
      <c r="C41" s="36"/>
      <c r="D41" s="16" t="s">
        <v>13</v>
      </c>
      <c r="E41" s="17">
        <f>+E6+E34+E40</f>
        <v>40761571</v>
      </c>
      <c r="F41" s="17">
        <f>+F6+F34+F40</f>
        <v>40725995</v>
      </c>
      <c r="G41" s="17">
        <f>E41-F41</f>
        <v>35576</v>
      </c>
    </row>
    <row r="42" spans="2:7" s="8" customFormat="1" ht="26.25" customHeight="1" x14ac:dyDescent="0.4">
      <c r="B42" s="35"/>
      <c r="C42" s="34" t="s">
        <v>14</v>
      </c>
      <c r="D42" s="12" t="s">
        <v>15</v>
      </c>
      <c r="E42" s="13">
        <f>+E43+E44+E45+E46+E47+E48</f>
        <v>29856469</v>
      </c>
      <c r="F42" s="13">
        <f>+F43+F44+F45+F46+F47+F48</f>
        <v>30157798</v>
      </c>
      <c r="G42" s="13">
        <f>E42-F42</f>
        <v>-301329</v>
      </c>
    </row>
    <row r="43" spans="2:7" s="8" customFormat="1" ht="26.25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6.25" customHeight="1" x14ac:dyDescent="0.4">
      <c r="B44" s="35"/>
      <c r="C44" s="35"/>
      <c r="D44" s="12" t="s">
        <v>131</v>
      </c>
      <c r="E44" s="13">
        <v>19356583</v>
      </c>
      <c r="F44" s="13">
        <v>19965024</v>
      </c>
      <c r="G44" s="13">
        <f>E44-F44</f>
        <v>-608441</v>
      </c>
    </row>
    <row r="45" spans="2:7" s="8" customFormat="1" ht="26.25" customHeight="1" x14ac:dyDescent="0.4">
      <c r="B45" s="35"/>
      <c r="C45" s="35"/>
      <c r="D45" s="12" t="s">
        <v>130</v>
      </c>
      <c r="E45" s="13">
        <v>2651000</v>
      </c>
      <c r="F45" s="13">
        <v>2936400</v>
      </c>
      <c r="G45" s="13">
        <f>E45-F45</f>
        <v>-285400</v>
      </c>
    </row>
    <row r="46" spans="2:7" s="8" customFormat="1" ht="26.25" customHeight="1" x14ac:dyDescent="0.4">
      <c r="B46" s="35"/>
      <c r="C46" s="35"/>
      <c r="D46" s="12" t="s">
        <v>129</v>
      </c>
      <c r="E46" s="13">
        <v>3528076</v>
      </c>
      <c r="F46" s="13">
        <v>2850979</v>
      </c>
      <c r="G46" s="13">
        <f>E46-F46</f>
        <v>677097</v>
      </c>
    </row>
    <row r="47" spans="2:7" s="8" customFormat="1" ht="26.25" customHeight="1" x14ac:dyDescent="0.4">
      <c r="B47" s="35"/>
      <c r="C47" s="35"/>
      <c r="D47" s="12" t="s">
        <v>128</v>
      </c>
      <c r="E47" s="13">
        <v>712000</v>
      </c>
      <c r="F47" s="13">
        <v>845500</v>
      </c>
      <c r="G47" s="13">
        <f>E47-F47</f>
        <v>-133500</v>
      </c>
    </row>
    <row r="48" spans="2:7" s="8" customFormat="1" ht="26.25" customHeight="1" x14ac:dyDescent="0.4">
      <c r="B48" s="35"/>
      <c r="C48" s="35"/>
      <c r="D48" s="12" t="s">
        <v>127</v>
      </c>
      <c r="E48" s="13">
        <v>3608810</v>
      </c>
      <c r="F48" s="13">
        <v>3559895</v>
      </c>
      <c r="G48" s="13">
        <f>E48-F48</f>
        <v>48915</v>
      </c>
    </row>
    <row r="49" spans="2:7" s="8" customFormat="1" ht="26.25" customHeight="1" x14ac:dyDescent="0.4">
      <c r="B49" s="35"/>
      <c r="C49" s="35"/>
      <c r="D49" s="12" t="s">
        <v>16</v>
      </c>
      <c r="E49" s="13">
        <f>+E50+E51+E52+E53+E54+E55+E56+E57+E58+E59+E60+E61+E62+E63+E64</f>
        <v>6508669</v>
      </c>
      <c r="F49" s="13">
        <f>+F50+F51+F52+F53+F54+F55+F56+F57+F58+F59+F60+F61+F62+F63+F64</f>
        <v>7178950</v>
      </c>
      <c r="G49" s="13">
        <f>E49-F49</f>
        <v>-670281</v>
      </c>
    </row>
    <row r="50" spans="2:7" s="8" customFormat="1" ht="26.25" customHeight="1" x14ac:dyDescent="0.4">
      <c r="B50" s="35"/>
      <c r="C50" s="35"/>
      <c r="D50" s="12" t="s">
        <v>126</v>
      </c>
      <c r="E50" s="13">
        <v>2924230</v>
      </c>
      <c r="F50" s="13">
        <v>2960061</v>
      </c>
      <c r="G50" s="13">
        <f>E50-F50</f>
        <v>-35831</v>
      </c>
    </row>
    <row r="51" spans="2:7" s="8" customFormat="1" ht="26.25" customHeight="1" x14ac:dyDescent="0.4">
      <c r="B51" s="35"/>
      <c r="C51" s="35"/>
      <c r="D51" s="12" t="s">
        <v>125</v>
      </c>
      <c r="E51" s="13">
        <v>127680</v>
      </c>
      <c r="F51" s="13">
        <v>100100</v>
      </c>
      <c r="G51" s="13">
        <f>E51-F51</f>
        <v>27580</v>
      </c>
    </row>
    <row r="52" spans="2:7" s="8" customFormat="1" ht="26.25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6.25" customHeight="1" x14ac:dyDescent="0.4">
      <c r="B53" s="35"/>
      <c r="C53" s="35"/>
      <c r="D53" s="12" t="s">
        <v>123</v>
      </c>
      <c r="E53" s="13">
        <v>242000</v>
      </c>
      <c r="F53" s="13">
        <v>248160</v>
      </c>
      <c r="G53" s="13">
        <f>E53-F53</f>
        <v>-6160</v>
      </c>
    </row>
    <row r="54" spans="2:7" s="8" customFormat="1" ht="26.25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6.25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6.25" customHeight="1" x14ac:dyDescent="0.4">
      <c r="B56" s="35"/>
      <c r="C56" s="35"/>
      <c r="D56" s="12" t="s">
        <v>120</v>
      </c>
      <c r="E56" s="13">
        <v>125857</v>
      </c>
      <c r="F56" s="13">
        <v>117755</v>
      </c>
      <c r="G56" s="13">
        <f>E56-F56</f>
        <v>8102</v>
      </c>
    </row>
    <row r="57" spans="2:7" s="8" customFormat="1" ht="26.25" customHeight="1" x14ac:dyDescent="0.4">
      <c r="B57" s="35"/>
      <c r="C57" s="35"/>
      <c r="D57" s="12" t="s">
        <v>110</v>
      </c>
      <c r="E57" s="13">
        <v>1906032</v>
      </c>
      <c r="F57" s="13">
        <v>1588494</v>
      </c>
      <c r="G57" s="13">
        <f>E57-F57</f>
        <v>317538</v>
      </c>
    </row>
    <row r="58" spans="2:7" s="8" customFormat="1" ht="26.25" customHeight="1" x14ac:dyDescent="0.4">
      <c r="B58" s="35"/>
      <c r="C58" s="35"/>
      <c r="D58" s="12" t="s">
        <v>109</v>
      </c>
      <c r="E58" s="13">
        <v>8840</v>
      </c>
      <c r="F58" s="13">
        <v>12629</v>
      </c>
      <c r="G58" s="13">
        <f>E58-F58</f>
        <v>-3789</v>
      </c>
    </row>
    <row r="59" spans="2:7" s="8" customFormat="1" ht="26.25" customHeight="1" x14ac:dyDescent="0.4">
      <c r="B59" s="35"/>
      <c r="C59" s="35"/>
      <c r="D59" s="12" t="s">
        <v>119</v>
      </c>
      <c r="E59" s="13">
        <v>855642</v>
      </c>
      <c r="F59" s="13">
        <v>1116515</v>
      </c>
      <c r="G59" s="13">
        <f>E59-F59</f>
        <v>-260873</v>
      </c>
    </row>
    <row r="60" spans="2:7" s="8" customFormat="1" ht="26.25" customHeight="1" x14ac:dyDescent="0.4">
      <c r="B60" s="35"/>
      <c r="C60" s="35"/>
      <c r="D60" s="12" t="s">
        <v>102</v>
      </c>
      <c r="E60" s="13">
        <v>12968</v>
      </c>
      <c r="F60" s="13"/>
      <c r="G60" s="13">
        <f>E60-F60</f>
        <v>12968</v>
      </c>
    </row>
    <row r="61" spans="2:7" s="8" customFormat="1" ht="26.25" customHeight="1" x14ac:dyDescent="0.4">
      <c r="B61" s="35"/>
      <c r="C61" s="35"/>
      <c r="D61" s="12" t="s">
        <v>101</v>
      </c>
      <c r="E61" s="13">
        <v>175620</v>
      </c>
      <c r="F61" s="13">
        <v>949386</v>
      </c>
      <c r="G61" s="13">
        <f>E61-F61</f>
        <v>-773766</v>
      </c>
    </row>
    <row r="62" spans="2:7" s="8" customFormat="1" ht="26.25" customHeight="1" x14ac:dyDescent="0.4">
      <c r="B62" s="35"/>
      <c r="C62" s="35"/>
      <c r="D62" s="12" t="s">
        <v>118</v>
      </c>
      <c r="E62" s="13"/>
      <c r="F62" s="13">
        <v>32670</v>
      </c>
      <c r="G62" s="13">
        <f>E62-F62</f>
        <v>-32670</v>
      </c>
    </row>
    <row r="63" spans="2:7" s="8" customFormat="1" ht="26.25" customHeight="1" x14ac:dyDescent="0.4">
      <c r="B63" s="35"/>
      <c r="C63" s="35"/>
      <c r="D63" s="12" t="s">
        <v>117</v>
      </c>
      <c r="E63" s="13">
        <v>129800</v>
      </c>
      <c r="F63" s="13">
        <v>53180</v>
      </c>
      <c r="G63" s="13">
        <f>E63-F63</f>
        <v>76620</v>
      </c>
    </row>
    <row r="64" spans="2:7" s="8" customFormat="1" ht="26.25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6.25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4402424</v>
      </c>
      <c r="F65" s="13">
        <f>+F66+F67+F68+F69+F70+F71+F72+F73+F74+F75+F76+F77+F78+F79+F80+F81+F82+F83+F84+F85+F86+F87</f>
        <v>1543089</v>
      </c>
      <c r="G65" s="13">
        <f>E65-F65</f>
        <v>2859335</v>
      </c>
    </row>
    <row r="66" spans="2:7" s="8" customFormat="1" ht="26.25" customHeight="1" x14ac:dyDescent="0.4">
      <c r="B66" s="35"/>
      <c r="C66" s="35"/>
      <c r="D66" s="12" t="s">
        <v>116</v>
      </c>
      <c r="E66" s="13">
        <v>295520</v>
      </c>
      <c r="F66" s="13">
        <v>220416</v>
      </c>
      <c r="G66" s="13">
        <f>E66-F66</f>
        <v>75104</v>
      </c>
    </row>
    <row r="67" spans="2:7" s="8" customFormat="1" ht="26.25" customHeight="1" x14ac:dyDescent="0.4">
      <c r="B67" s="35"/>
      <c r="C67" s="35"/>
      <c r="D67" s="12" t="s">
        <v>115</v>
      </c>
      <c r="E67" s="13">
        <v>13820</v>
      </c>
      <c r="F67" s="13">
        <v>40067</v>
      </c>
      <c r="G67" s="13">
        <f>E67-F67</f>
        <v>-26247</v>
      </c>
    </row>
    <row r="68" spans="2:7" s="8" customFormat="1" ht="26.25" customHeight="1" x14ac:dyDescent="0.4">
      <c r="B68" s="35"/>
      <c r="C68" s="35"/>
      <c r="D68" s="12" t="s">
        <v>114</v>
      </c>
      <c r="E68" s="13">
        <v>45074</v>
      </c>
      <c r="F68" s="13">
        <v>7760</v>
      </c>
      <c r="G68" s="13">
        <f>E68-F68</f>
        <v>37314</v>
      </c>
    </row>
    <row r="69" spans="2:7" s="8" customFormat="1" ht="26.25" customHeight="1" x14ac:dyDescent="0.4">
      <c r="B69" s="35"/>
      <c r="C69" s="35"/>
      <c r="D69" s="12" t="s">
        <v>113</v>
      </c>
      <c r="E69" s="13">
        <v>4500</v>
      </c>
      <c r="F69" s="13">
        <v>47000</v>
      </c>
      <c r="G69" s="13">
        <f>E69-F69</f>
        <v>-42500</v>
      </c>
    </row>
    <row r="70" spans="2:7" s="8" customFormat="1" ht="26.25" customHeight="1" x14ac:dyDescent="0.4">
      <c r="B70" s="35"/>
      <c r="C70" s="35"/>
      <c r="D70" s="12" t="s">
        <v>112</v>
      </c>
      <c r="E70" s="13">
        <v>21989</v>
      </c>
      <c r="F70" s="13">
        <v>33412</v>
      </c>
      <c r="G70" s="13">
        <f>E70-F70</f>
        <v>-11423</v>
      </c>
    </row>
    <row r="71" spans="2:7" s="8" customFormat="1" ht="26.25" customHeight="1" x14ac:dyDescent="0.4">
      <c r="B71" s="35"/>
      <c r="C71" s="35"/>
      <c r="D71" s="12" t="s">
        <v>111</v>
      </c>
      <c r="E71" s="13">
        <v>54058</v>
      </c>
      <c r="F71" s="13">
        <v>60546</v>
      </c>
      <c r="G71" s="13">
        <f>E71-F71</f>
        <v>-6488</v>
      </c>
    </row>
    <row r="72" spans="2:7" s="8" customFormat="1" ht="26.25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6.25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6.25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6.25" customHeight="1" x14ac:dyDescent="0.4">
      <c r="B75" s="35"/>
      <c r="C75" s="35"/>
      <c r="D75" s="12" t="s">
        <v>107</v>
      </c>
      <c r="E75" s="13">
        <v>198103</v>
      </c>
      <c r="F75" s="13">
        <v>186382</v>
      </c>
      <c r="G75" s="13">
        <f>E75-F75</f>
        <v>11721</v>
      </c>
    </row>
    <row r="76" spans="2:7" s="8" customFormat="1" ht="26.25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6.25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6.25" customHeight="1" x14ac:dyDescent="0.4">
      <c r="B78" s="35"/>
      <c r="C78" s="35"/>
      <c r="D78" s="12" t="s">
        <v>104</v>
      </c>
      <c r="E78" s="13">
        <v>1335390</v>
      </c>
      <c r="F78" s="13">
        <v>10600</v>
      </c>
      <c r="G78" s="13">
        <f>E78-F78</f>
        <v>1324790</v>
      </c>
    </row>
    <row r="79" spans="2:7" s="8" customFormat="1" ht="26.25" customHeight="1" x14ac:dyDescent="0.4">
      <c r="B79" s="35"/>
      <c r="C79" s="35"/>
      <c r="D79" s="12" t="s">
        <v>103</v>
      </c>
      <c r="E79" s="13">
        <v>1623905</v>
      </c>
      <c r="F79" s="13">
        <v>23200</v>
      </c>
      <c r="G79" s="13">
        <f>E79-F79</f>
        <v>1600705</v>
      </c>
    </row>
    <row r="80" spans="2:7" s="8" customFormat="1" ht="26.25" customHeight="1" x14ac:dyDescent="0.4">
      <c r="B80" s="35"/>
      <c r="C80" s="35"/>
      <c r="D80" s="12" t="s">
        <v>102</v>
      </c>
      <c r="E80" s="13">
        <v>191547</v>
      </c>
      <c r="F80" s="13">
        <v>30526</v>
      </c>
      <c r="G80" s="13">
        <f>E80-F80</f>
        <v>161021</v>
      </c>
    </row>
    <row r="81" spans="2:7" s="8" customFormat="1" ht="26.25" customHeight="1" x14ac:dyDescent="0.4">
      <c r="B81" s="35"/>
      <c r="C81" s="35"/>
      <c r="D81" s="12" t="s">
        <v>101</v>
      </c>
      <c r="E81" s="13">
        <v>241752</v>
      </c>
      <c r="F81" s="13">
        <v>515126</v>
      </c>
      <c r="G81" s="13">
        <f>E81-F81</f>
        <v>-273374</v>
      </c>
    </row>
    <row r="82" spans="2:7" s="8" customFormat="1" ht="26.25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6.25" customHeight="1" x14ac:dyDescent="0.4">
      <c r="B83" s="35"/>
      <c r="C83" s="35"/>
      <c r="D83" s="12" t="s">
        <v>99</v>
      </c>
      <c r="E83" s="13"/>
      <c r="F83" s="13">
        <v>20000</v>
      </c>
      <c r="G83" s="13">
        <f>E83-F83</f>
        <v>-20000</v>
      </c>
    </row>
    <row r="84" spans="2:7" s="8" customFormat="1" ht="26.25" customHeight="1" x14ac:dyDescent="0.4">
      <c r="B84" s="35"/>
      <c r="C84" s="35"/>
      <c r="D84" s="12" t="s">
        <v>98</v>
      </c>
      <c r="E84" s="13">
        <v>367466</v>
      </c>
      <c r="F84" s="13">
        <v>330886</v>
      </c>
      <c r="G84" s="13">
        <f>E84-F84</f>
        <v>36580</v>
      </c>
    </row>
    <row r="85" spans="2:7" s="8" customFormat="1" ht="26.25" customHeight="1" x14ac:dyDescent="0.4">
      <c r="B85" s="35"/>
      <c r="C85" s="35"/>
      <c r="D85" s="12" t="s">
        <v>97</v>
      </c>
      <c r="E85" s="13">
        <v>4500</v>
      </c>
      <c r="F85" s="13">
        <v>7868</v>
      </c>
      <c r="G85" s="13">
        <f>E85-F85</f>
        <v>-3368</v>
      </c>
    </row>
    <row r="86" spans="2:7" s="8" customFormat="1" ht="26.25" customHeight="1" x14ac:dyDescent="0.4">
      <c r="B86" s="35"/>
      <c r="C86" s="35"/>
      <c r="D86" s="12" t="s">
        <v>96</v>
      </c>
      <c r="E86" s="13">
        <v>4800</v>
      </c>
      <c r="F86" s="13">
        <v>9300</v>
      </c>
      <c r="G86" s="13">
        <f>E86-F86</f>
        <v>-4500</v>
      </c>
    </row>
    <row r="87" spans="2:7" s="8" customFormat="1" ht="26.25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6.25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6.25" customHeight="1" x14ac:dyDescent="0.4">
      <c r="B89" s="35"/>
      <c r="C89" s="35"/>
      <c r="D89" s="12" t="s">
        <v>19</v>
      </c>
      <c r="E89" s="13">
        <v>1467474</v>
      </c>
      <c r="F89" s="13">
        <v>121388</v>
      </c>
      <c r="G89" s="13">
        <f>E89-F89</f>
        <v>1346086</v>
      </c>
    </row>
    <row r="90" spans="2:7" s="8" customFormat="1" ht="26.25" customHeight="1" x14ac:dyDescent="0.4">
      <c r="B90" s="35"/>
      <c r="C90" s="35"/>
      <c r="D90" s="12" t="s">
        <v>20</v>
      </c>
      <c r="E90" s="13">
        <v>-324660</v>
      </c>
      <c r="F90" s="13">
        <v>-27055</v>
      </c>
      <c r="G90" s="13">
        <f>E90-F90</f>
        <v>-297605</v>
      </c>
    </row>
    <row r="91" spans="2:7" s="8" customFormat="1" ht="26.25" customHeight="1" x14ac:dyDescent="0.4">
      <c r="B91" s="35"/>
      <c r="C91" s="35"/>
      <c r="D91" s="12" t="s">
        <v>21</v>
      </c>
      <c r="E91" s="13"/>
      <c r="F91" s="13">
        <v>167907</v>
      </c>
      <c r="G91" s="13">
        <f>E91-F91</f>
        <v>-167907</v>
      </c>
    </row>
    <row r="92" spans="2:7" s="8" customFormat="1" ht="26.25" customHeight="1" x14ac:dyDescent="0.4">
      <c r="B92" s="35"/>
      <c r="C92" s="36"/>
      <c r="D92" s="16" t="s">
        <v>22</v>
      </c>
      <c r="E92" s="17">
        <f>+E42+E49+E65+E88+E89+E90+E91</f>
        <v>41910376</v>
      </c>
      <c r="F92" s="17">
        <f>+F42+F49+F65+F88+F89+F90+F91</f>
        <v>39142077</v>
      </c>
      <c r="G92" s="17">
        <f>E92-F92</f>
        <v>2768299</v>
      </c>
    </row>
    <row r="93" spans="2:7" s="8" customFormat="1" ht="26.25" customHeight="1" x14ac:dyDescent="0.4">
      <c r="B93" s="36"/>
      <c r="C93" s="19" t="s">
        <v>23</v>
      </c>
      <c r="D93" s="20"/>
      <c r="E93" s="21">
        <f xml:space="preserve"> +E41 - E92</f>
        <v>-1148805</v>
      </c>
      <c r="F93" s="21">
        <f xml:space="preserve"> +F41 - F92</f>
        <v>1583918</v>
      </c>
      <c r="G93" s="21">
        <f>E93-F93</f>
        <v>-2732723</v>
      </c>
    </row>
    <row r="94" spans="2:7" s="8" customFormat="1" ht="26.25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6.25" customHeight="1" x14ac:dyDescent="0.4">
      <c r="B95" s="35"/>
      <c r="C95" s="35"/>
      <c r="D95" s="12" t="s">
        <v>26</v>
      </c>
      <c r="E95" s="13">
        <v>52</v>
      </c>
      <c r="F95" s="13">
        <v>33</v>
      </c>
      <c r="G95" s="13">
        <f>E95-F95</f>
        <v>19</v>
      </c>
    </row>
    <row r="96" spans="2:7" s="8" customFormat="1" ht="26.25" customHeight="1" x14ac:dyDescent="0.4">
      <c r="B96" s="35"/>
      <c r="C96" s="35"/>
      <c r="D96" s="12" t="s">
        <v>27</v>
      </c>
      <c r="E96" s="13">
        <f>+E97+E98+E99</f>
        <v>401553</v>
      </c>
      <c r="F96" s="13">
        <f>+F97+F98+F99</f>
        <v>251744</v>
      </c>
      <c r="G96" s="13">
        <f>E96-F96</f>
        <v>149809</v>
      </c>
    </row>
    <row r="97" spans="2:7" s="8" customFormat="1" ht="26.25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6.25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6.25" customHeight="1" x14ac:dyDescent="0.4">
      <c r="B99" s="35"/>
      <c r="C99" s="35"/>
      <c r="D99" s="12" t="s">
        <v>92</v>
      </c>
      <c r="E99" s="13">
        <v>401553</v>
      </c>
      <c r="F99" s="13">
        <v>251744</v>
      </c>
      <c r="G99" s="13">
        <f>E99-F99</f>
        <v>149809</v>
      </c>
    </row>
    <row r="100" spans="2:7" s="8" customFormat="1" ht="26.25" customHeight="1" x14ac:dyDescent="0.4">
      <c r="B100" s="35"/>
      <c r="C100" s="36"/>
      <c r="D100" s="16" t="s">
        <v>28</v>
      </c>
      <c r="E100" s="17">
        <f>+E94+E95+E96</f>
        <v>401605</v>
      </c>
      <c r="F100" s="17">
        <f>+F94+F95+F96</f>
        <v>251777</v>
      </c>
      <c r="G100" s="17">
        <f>E100-F100</f>
        <v>149828</v>
      </c>
    </row>
    <row r="101" spans="2:7" s="8" customFormat="1" ht="26.25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6.25" customHeight="1" x14ac:dyDescent="0.4">
      <c r="B102" s="35"/>
      <c r="C102" s="35"/>
      <c r="D102" s="12" t="s">
        <v>30</v>
      </c>
      <c r="E102" s="13">
        <f>+E103+E104</f>
        <v>560000</v>
      </c>
      <c r="F102" s="13">
        <f>+F103+F104</f>
        <v>0</v>
      </c>
      <c r="G102" s="13">
        <f>E102-F102</f>
        <v>560000</v>
      </c>
    </row>
    <row r="103" spans="2:7" s="8" customFormat="1" ht="26.25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6.25" customHeight="1" x14ac:dyDescent="0.4">
      <c r="B104" s="35"/>
      <c r="C104" s="35"/>
      <c r="D104" s="12" t="s">
        <v>90</v>
      </c>
      <c r="E104" s="13">
        <v>560000</v>
      </c>
      <c r="F104" s="13"/>
      <c r="G104" s="13">
        <f>E104-F104</f>
        <v>560000</v>
      </c>
    </row>
    <row r="105" spans="2:7" s="8" customFormat="1" ht="26.25" customHeight="1" x14ac:dyDescent="0.4">
      <c r="B105" s="35"/>
      <c r="C105" s="36"/>
      <c r="D105" s="16" t="s">
        <v>31</v>
      </c>
      <c r="E105" s="17">
        <f>+E101+E102</f>
        <v>560000</v>
      </c>
      <c r="F105" s="17">
        <f>+F101+F102</f>
        <v>0</v>
      </c>
      <c r="G105" s="17">
        <f>E105-F105</f>
        <v>560000</v>
      </c>
    </row>
    <row r="106" spans="2:7" s="8" customFormat="1" ht="26.25" customHeight="1" x14ac:dyDescent="0.4">
      <c r="B106" s="36"/>
      <c r="C106" s="19" t="s">
        <v>32</v>
      </c>
      <c r="D106" s="22"/>
      <c r="E106" s="23">
        <f xml:space="preserve"> +E100 - E105</f>
        <v>-158395</v>
      </c>
      <c r="F106" s="23">
        <f xml:space="preserve"> +F100 - F105</f>
        <v>251777</v>
      </c>
      <c r="G106" s="23">
        <f>E106-F106</f>
        <v>-410172</v>
      </c>
    </row>
    <row r="107" spans="2:7" s="8" customFormat="1" ht="26.25" customHeight="1" x14ac:dyDescent="0.4">
      <c r="B107" s="19" t="s">
        <v>33</v>
      </c>
      <c r="C107" s="24"/>
      <c r="D107" s="20"/>
      <c r="E107" s="21">
        <f xml:space="preserve"> +E93 +E106</f>
        <v>-1307200</v>
      </c>
      <c r="F107" s="21">
        <f xml:space="preserve"> +F93 +F106</f>
        <v>1835695</v>
      </c>
      <c r="G107" s="21">
        <f>E107-F107</f>
        <v>-3142895</v>
      </c>
    </row>
    <row r="108" spans="2:7" s="8" customFormat="1" ht="26.25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7730000</v>
      </c>
      <c r="G108" s="13">
        <f>E108-F108</f>
        <v>-7730000</v>
      </c>
    </row>
    <row r="109" spans="2:7" s="8" customFormat="1" ht="26.25" customHeight="1" x14ac:dyDescent="0.4">
      <c r="B109" s="35"/>
      <c r="C109" s="35"/>
      <c r="D109" s="12" t="s">
        <v>89</v>
      </c>
      <c r="E109" s="13"/>
      <c r="F109" s="13">
        <v>7730000</v>
      </c>
      <c r="G109" s="13">
        <f>E109-F109</f>
        <v>-7730000</v>
      </c>
    </row>
    <row r="110" spans="2:7" s="8" customFormat="1" ht="26.25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13948400</v>
      </c>
      <c r="G110" s="13">
        <f>E110-F110</f>
        <v>-13948400</v>
      </c>
    </row>
    <row r="111" spans="2:7" s="8" customFormat="1" ht="26.25" customHeight="1" x14ac:dyDescent="0.4">
      <c r="B111" s="35"/>
      <c r="C111" s="35"/>
      <c r="D111" s="12" t="s">
        <v>88</v>
      </c>
      <c r="E111" s="13"/>
      <c r="F111" s="13">
        <v>13948400</v>
      </c>
      <c r="G111" s="13">
        <f>E111-F111</f>
        <v>-13948400</v>
      </c>
    </row>
    <row r="112" spans="2:7" s="8" customFormat="1" ht="26.25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6.25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6.25" customHeight="1" x14ac:dyDescent="0.4">
      <c r="B114" s="35"/>
      <c r="C114" s="35"/>
      <c r="D114" s="12" t="s">
        <v>65</v>
      </c>
      <c r="E114" s="13">
        <v>5445023</v>
      </c>
      <c r="F114" s="13">
        <v>10000000</v>
      </c>
      <c r="G114" s="13">
        <f>E114-F114</f>
        <v>-4554977</v>
      </c>
    </row>
    <row r="115" spans="2:7" s="8" customFormat="1" ht="26.25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6.25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6.25" customHeight="1" x14ac:dyDescent="0.4">
      <c r="B117" s="35"/>
      <c r="C117" s="36"/>
      <c r="D117" s="16" t="s">
        <v>39</v>
      </c>
      <c r="E117" s="17">
        <f>+E108+E110+E112+E113+E114+E115</f>
        <v>5445023</v>
      </c>
      <c r="F117" s="17">
        <f>+F108+F110+F112+F113+F114+F115</f>
        <v>31678400</v>
      </c>
      <c r="G117" s="17">
        <f>E117-F117</f>
        <v>-26233377</v>
      </c>
    </row>
    <row r="118" spans="2:7" s="8" customFormat="1" ht="26.25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6.25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6.25" customHeight="1" x14ac:dyDescent="0.4">
      <c r="B120" s="35"/>
      <c r="C120" s="35"/>
      <c r="D120" s="12" t="s">
        <v>41</v>
      </c>
      <c r="E120" s="13"/>
      <c r="F120" s="13">
        <v>7730000</v>
      </c>
      <c r="G120" s="13">
        <f>E120-F120</f>
        <v>-7730000</v>
      </c>
    </row>
    <row r="121" spans="2:7" s="8" customFormat="1" ht="26.25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6.25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6.25" customHeight="1" x14ac:dyDescent="0.4">
      <c r="B123" s="35"/>
      <c r="C123" s="35"/>
      <c r="D123" s="12" t="s">
        <v>64</v>
      </c>
      <c r="E123" s="13">
        <v>7000000</v>
      </c>
      <c r="F123" s="13"/>
      <c r="G123" s="13">
        <f>E123-F123</f>
        <v>7000000</v>
      </c>
    </row>
    <row r="124" spans="2:7" s="8" customFormat="1" ht="26.25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6.25" customHeight="1" x14ac:dyDescent="0.4">
      <c r="B125" s="35"/>
      <c r="C125" s="36"/>
      <c r="D125" s="16" t="s">
        <v>44</v>
      </c>
      <c r="E125" s="17">
        <f>+E118+E120+E121+E122+E123+E124</f>
        <v>7000000</v>
      </c>
      <c r="F125" s="17">
        <f>+F118+F120+F121+F122+F123+F124</f>
        <v>7730000</v>
      </c>
      <c r="G125" s="17">
        <f>E125-F125</f>
        <v>-730000</v>
      </c>
    </row>
    <row r="126" spans="2:7" s="8" customFormat="1" ht="26.25" customHeight="1" x14ac:dyDescent="0.4">
      <c r="B126" s="36"/>
      <c r="C126" s="25" t="s">
        <v>45</v>
      </c>
      <c r="D126" s="26"/>
      <c r="E126" s="27">
        <f xml:space="preserve"> +E117 - E125</f>
        <v>-1554977</v>
      </c>
      <c r="F126" s="27">
        <f xml:space="preserve"> +F117 - F125</f>
        <v>23948400</v>
      </c>
      <c r="G126" s="27">
        <f>E126-F126</f>
        <v>-25503377</v>
      </c>
    </row>
    <row r="127" spans="2:7" s="8" customFormat="1" ht="26.25" customHeight="1" x14ac:dyDescent="0.4">
      <c r="B127" s="19" t="s">
        <v>46</v>
      </c>
      <c r="C127" s="28"/>
      <c r="D127" s="29"/>
      <c r="E127" s="30">
        <f xml:space="preserve"> +E107 +E126</f>
        <v>-2862177</v>
      </c>
      <c r="F127" s="30">
        <f xml:space="preserve"> +F107 +F126</f>
        <v>25784095</v>
      </c>
      <c r="G127" s="30">
        <f>E127-F127</f>
        <v>-28646272</v>
      </c>
    </row>
    <row r="128" spans="2:7" s="8" customFormat="1" ht="26.25" customHeight="1" x14ac:dyDescent="0.4">
      <c r="B128" s="31" t="s">
        <v>47</v>
      </c>
      <c r="C128" s="28" t="s">
        <v>48</v>
      </c>
      <c r="D128" s="29"/>
      <c r="E128" s="30">
        <v>34509002</v>
      </c>
      <c r="F128" s="30">
        <v>9904907</v>
      </c>
      <c r="G128" s="30">
        <f>E128-F128</f>
        <v>24604095</v>
      </c>
    </row>
    <row r="129" spans="2:7" s="8" customFormat="1" ht="26.25" customHeight="1" x14ac:dyDescent="0.4">
      <c r="B129" s="32"/>
      <c r="C129" s="28" t="s">
        <v>49</v>
      </c>
      <c r="D129" s="29"/>
      <c r="E129" s="30">
        <f xml:space="preserve"> +E127 +E128</f>
        <v>31646825</v>
      </c>
      <c r="F129" s="30">
        <f xml:space="preserve"> +F127 +F128</f>
        <v>35689002</v>
      </c>
      <c r="G129" s="30">
        <f>E129-F129</f>
        <v>-4042177</v>
      </c>
    </row>
    <row r="130" spans="2:7" s="8" customFormat="1" ht="26.25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6.25" customHeight="1" x14ac:dyDescent="0.4">
      <c r="B131" s="32"/>
      <c r="C131" s="28" t="s">
        <v>51</v>
      </c>
      <c r="D131" s="29"/>
      <c r="E131" s="30">
        <f>+E132+E133</f>
        <v>140000</v>
      </c>
      <c r="F131" s="30">
        <f>+F132+F133</f>
        <v>0</v>
      </c>
      <c r="G131" s="30">
        <f>E131-F131</f>
        <v>140000</v>
      </c>
    </row>
    <row r="132" spans="2:7" s="8" customFormat="1" ht="26.25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6.25" customHeight="1" x14ac:dyDescent="0.4">
      <c r="B133" s="32"/>
      <c r="C133" s="51" t="s">
        <v>84</v>
      </c>
      <c r="D133" s="26"/>
      <c r="E133" s="27">
        <v>140000</v>
      </c>
      <c r="F133" s="27"/>
      <c r="G133" s="27">
        <f>E133-F133</f>
        <v>140000</v>
      </c>
    </row>
    <row r="134" spans="2:7" s="8" customFormat="1" ht="26.25" customHeight="1" x14ac:dyDescent="0.4">
      <c r="B134" s="32"/>
      <c r="C134" s="28" t="s">
        <v>52</v>
      </c>
      <c r="D134" s="29"/>
      <c r="E134" s="30">
        <f>+E135+E136+E137</f>
        <v>40000</v>
      </c>
      <c r="F134" s="30">
        <f>+F135+F136+F137</f>
        <v>1180000</v>
      </c>
      <c r="G134" s="30">
        <f>E134-F134</f>
        <v>-1140000</v>
      </c>
    </row>
    <row r="135" spans="2:7" s="8" customFormat="1" ht="26.25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6.25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6.25" customHeight="1" x14ac:dyDescent="0.4">
      <c r="B137" s="32"/>
      <c r="C137" s="51" t="s">
        <v>81</v>
      </c>
      <c r="D137" s="26"/>
      <c r="E137" s="27">
        <v>40000</v>
      </c>
      <c r="F137" s="27">
        <v>1180000</v>
      </c>
      <c r="G137" s="27">
        <f>E137-F137</f>
        <v>-1140000</v>
      </c>
    </row>
    <row r="138" spans="2:7" s="8" customFormat="1" ht="26.25" customHeight="1" x14ac:dyDescent="0.4">
      <c r="B138" s="33"/>
      <c r="C138" s="6" t="s">
        <v>53</v>
      </c>
      <c r="D138" s="29"/>
      <c r="E138" s="30">
        <f xml:space="preserve"> +E129 +E130 +E131 - E134</f>
        <v>31746825</v>
      </c>
      <c r="F138" s="30">
        <f xml:space="preserve"> +F129 +F130 +F131 - F134</f>
        <v>34509002</v>
      </c>
      <c r="G138" s="30">
        <f>E138-F138</f>
        <v>-2762177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B007-F451-4D34-A902-388E3B9A0595}">
  <sheetPr>
    <pageSetUpPr fitToPage="1"/>
  </sheetPr>
  <dimension ref="B1:G138"/>
  <sheetViews>
    <sheetView showGridLines="0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168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6.25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0</v>
      </c>
      <c r="F6" s="10">
        <f>+F7+F11+F14+F17+F20+F26</f>
        <v>0</v>
      </c>
      <c r="G6" s="10">
        <f>E6-F6</f>
        <v>0</v>
      </c>
    </row>
    <row r="7" spans="2:7" s="8" customFormat="1" ht="26.25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6.25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6.25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6.25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6.25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6.25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6.25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6.25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6.25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6.25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6.25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6.25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6.25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6.25" customHeight="1" x14ac:dyDescent="0.4">
      <c r="B20" s="35"/>
      <c r="C20" s="35"/>
      <c r="D20" s="12" t="s">
        <v>148</v>
      </c>
      <c r="E20" s="13">
        <f>+E21+E22+E23+E24+E25</f>
        <v>0</v>
      </c>
      <c r="F20" s="13">
        <f>+F21+F22+F23+F24+F25</f>
        <v>0</v>
      </c>
      <c r="G20" s="13">
        <f>E20-F20</f>
        <v>0</v>
      </c>
    </row>
    <row r="21" spans="2:7" s="8" customFormat="1" ht="26.25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6.25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6.25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6.25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6.25" customHeight="1" x14ac:dyDescent="0.4">
      <c r="B25" s="35"/>
      <c r="C25" s="35"/>
      <c r="D25" s="12" t="s">
        <v>135</v>
      </c>
      <c r="E25" s="13"/>
      <c r="F25" s="13"/>
      <c r="G25" s="13">
        <f>E25-F25</f>
        <v>0</v>
      </c>
    </row>
    <row r="26" spans="2:7" s="8" customFormat="1" ht="26.25" customHeight="1" x14ac:dyDescent="0.4">
      <c r="B26" s="35"/>
      <c r="C26" s="35"/>
      <c r="D26" s="12" t="s">
        <v>143</v>
      </c>
      <c r="E26" s="13">
        <f>+E27+E28+E29+E30+E31+E32+E33</f>
        <v>0</v>
      </c>
      <c r="F26" s="13">
        <f>+F27+F28+F29+F30+F31+F32+F33</f>
        <v>0</v>
      </c>
      <c r="G26" s="13">
        <f>E26-F26</f>
        <v>0</v>
      </c>
    </row>
    <row r="27" spans="2:7" s="8" customFormat="1" ht="26.25" customHeight="1" x14ac:dyDescent="0.4">
      <c r="B27" s="35"/>
      <c r="C27" s="35"/>
      <c r="D27" s="12" t="s">
        <v>142</v>
      </c>
      <c r="E27" s="13"/>
      <c r="F27" s="13"/>
      <c r="G27" s="13">
        <f>E27-F27</f>
        <v>0</v>
      </c>
    </row>
    <row r="28" spans="2:7" s="8" customFormat="1" ht="26.25" customHeight="1" x14ac:dyDescent="0.4">
      <c r="B28" s="35"/>
      <c r="C28" s="35"/>
      <c r="D28" s="12" t="s">
        <v>134</v>
      </c>
      <c r="E28" s="13"/>
      <c r="F28" s="13"/>
      <c r="G28" s="13">
        <f>E28-F28</f>
        <v>0</v>
      </c>
    </row>
    <row r="29" spans="2:7" s="8" customFormat="1" ht="26.25" customHeight="1" x14ac:dyDescent="0.4">
      <c r="B29" s="35"/>
      <c r="C29" s="35"/>
      <c r="D29" s="12" t="s">
        <v>141</v>
      </c>
      <c r="E29" s="13"/>
      <c r="F29" s="13"/>
      <c r="G29" s="13">
        <f>E29-F29</f>
        <v>0</v>
      </c>
    </row>
    <row r="30" spans="2:7" s="8" customFormat="1" ht="26.25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6.25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6.25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6.25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6.25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6.25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6.25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6.25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6.25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6.25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6.25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6.25" customHeight="1" x14ac:dyDescent="0.4">
      <c r="B41" s="35"/>
      <c r="C41" s="36"/>
      <c r="D41" s="16" t="s">
        <v>13</v>
      </c>
      <c r="E41" s="17">
        <f>+E6+E34+E40</f>
        <v>0</v>
      </c>
      <c r="F41" s="17">
        <f>+F6+F34+F40</f>
        <v>0</v>
      </c>
      <c r="G41" s="17">
        <f>E41-F41</f>
        <v>0</v>
      </c>
    </row>
    <row r="42" spans="2:7" s="8" customFormat="1" ht="26.25" customHeight="1" x14ac:dyDescent="0.4">
      <c r="B42" s="35"/>
      <c r="C42" s="34" t="s">
        <v>14</v>
      </c>
      <c r="D42" s="12" t="s">
        <v>15</v>
      </c>
      <c r="E42" s="13">
        <f>+E43+E44+E45+E46+E47+E48</f>
        <v>0</v>
      </c>
      <c r="F42" s="13">
        <f>+F43+F44+F45+F46+F47+F48</f>
        <v>0</v>
      </c>
      <c r="G42" s="13">
        <f>E42-F42</f>
        <v>0</v>
      </c>
    </row>
    <row r="43" spans="2:7" s="8" customFormat="1" ht="26.25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6.25" customHeight="1" x14ac:dyDescent="0.4">
      <c r="B44" s="35"/>
      <c r="C44" s="35"/>
      <c r="D44" s="12" t="s">
        <v>131</v>
      </c>
      <c r="E44" s="13"/>
      <c r="F44" s="13"/>
      <c r="G44" s="13">
        <f>E44-F44</f>
        <v>0</v>
      </c>
    </row>
    <row r="45" spans="2:7" s="8" customFormat="1" ht="26.25" customHeight="1" x14ac:dyDescent="0.4">
      <c r="B45" s="35"/>
      <c r="C45" s="35"/>
      <c r="D45" s="12" t="s">
        <v>130</v>
      </c>
      <c r="E45" s="13"/>
      <c r="F45" s="13"/>
      <c r="G45" s="13">
        <f>E45-F45</f>
        <v>0</v>
      </c>
    </row>
    <row r="46" spans="2:7" s="8" customFormat="1" ht="26.25" customHeight="1" x14ac:dyDescent="0.4">
      <c r="B46" s="35"/>
      <c r="C46" s="35"/>
      <c r="D46" s="12" t="s">
        <v>129</v>
      </c>
      <c r="E46" s="13"/>
      <c r="F46" s="13"/>
      <c r="G46" s="13">
        <f>E46-F46</f>
        <v>0</v>
      </c>
    </row>
    <row r="47" spans="2:7" s="8" customFormat="1" ht="26.25" customHeight="1" x14ac:dyDescent="0.4">
      <c r="B47" s="35"/>
      <c r="C47" s="35"/>
      <c r="D47" s="12" t="s">
        <v>128</v>
      </c>
      <c r="E47" s="13"/>
      <c r="F47" s="13"/>
      <c r="G47" s="13">
        <f>E47-F47</f>
        <v>0</v>
      </c>
    </row>
    <row r="48" spans="2:7" s="8" customFormat="1" ht="26.25" customHeight="1" x14ac:dyDescent="0.4">
      <c r="B48" s="35"/>
      <c r="C48" s="35"/>
      <c r="D48" s="12" t="s">
        <v>127</v>
      </c>
      <c r="E48" s="13"/>
      <c r="F48" s="13"/>
      <c r="G48" s="13">
        <f>E48-F48</f>
        <v>0</v>
      </c>
    </row>
    <row r="49" spans="2:7" s="8" customFormat="1" ht="26.25" customHeight="1" x14ac:dyDescent="0.4">
      <c r="B49" s="35"/>
      <c r="C49" s="35"/>
      <c r="D49" s="12" t="s">
        <v>16</v>
      </c>
      <c r="E49" s="13">
        <f>+E50+E51+E52+E53+E54+E55+E56+E57+E58+E59+E60+E61+E62+E63+E64</f>
        <v>0</v>
      </c>
      <c r="F49" s="13">
        <f>+F50+F51+F52+F53+F54+F55+F56+F57+F58+F59+F60+F61+F62+F63+F64</f>
        <v>0</v>
      </c>
      <c r="G49" s="13">
        <f>E49-F49</f>
        <v>0</v>
      </c>
    </row>
    <row r="50" spans="2:7" s="8" customFormat="1" ht="26.25" customHeight="1" x14ac:dyDescent="0.4">
      <c r="B50" s="35"/>
      <c r="C50" s="35"/>
      <c r="D50" s="12" t="s">
        <v>126</v>
      </c>
      <c r="E50" s="13"/>
      <c r="F50" s="13"/>
      <c r="G50" s="13">
        <f>E50-F50</f>
        <v>0</v>
      </c>
    </row>
    <row r="51" spans="2:7" s="8" customFormat="1" ht="26.25" customHeight="1" x14ac:dyDescent="0.4">
      <c r="B51" s="35"/>
      <c r="C51" s="35"/>
      <c r="D51" s="12" t="s">
        <v>125</v>
      </c>
      <c r="E51" s="13"/>
      <c r="F51" s="13"/>
      <c r="G51" s="13">
        <f>E51-F51</f>
        <v>0</v>
      </c>
    </row>
    <row r="52" spans="2:7" s="8" customFormat="1" ht="26.25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6.25" customHeight="1" x14ac:dyDescent="0.4">
      <c r="B53" s="35"/>
      <c r="C53" s="35"/>
      <c r="D53" s="12" t="s">
        <v>123</v>
      </c>
      <c r="E53" s="13"/>
      <c r="F53" s="13"/>
      <c r="G53" s="13">
        <f>E53-F53</f>
        <v>0</v>
      </c>
    </row>
    <row r="54" spans="2:7" s="8" customFormat="1" ht="26.25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6.25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6.25" customHeight="1" x14ac:dyDescent="0.4">
      <c r="B56" s="35"/>
      <c r="C56" s="35"/>
      <c r="D56" s="12" t="s">
        <v>120</v>
      </c>
      <c r="E56" s="13"/>
      <c r="F56" s="13"/>
      <c r="G56" s="13">
        <f>E56-F56</f>
        <v>0</v>
      </c>
    </row>
    <row r="57" spans="2:7" s="8" customFormat="1" ht="26.25" customHeight="1" x14ac:dyDescent="0.4">
      <c r="B57" s="35"/>
      <c r="C57" s="35"/>
      <c r="D57" s="12" t="s">
        <v>110</v>
      </c>
      <c r="E57" s="13"/>
      <c r="F57" s="13"/>
      <c r="G57" s="13">
        <f>E57-F57</f>
        <v>0</v>
      </c>
    </row>
    <row r="58" spans="2:7" s="8" customFormat="1" ht="26.25" customHeight="1" x14ac:dyDescent="0.4">
      <c r="B58" s="35"/>
      <c r="C58" s="35"/>
      <c r="D58" s="12" t="s">
        <v>109</v>
      </c>
      <c r="E58" s="13"/>
      <c r="F58" s="13"/>
      <c r="G58" s="13">
        <f>E58-F58</f>
        <v>0</v>
      </c>
    </row>
    <row r="59" spans="2:7" s="8" customFormat="1" ht="26.25" customHeight="1" x14ac:dyDescent="0.4">
      <c r="B59" s="35"/>
      <c r="C59" s="35"/>
      <c r="D59" s="12" t="s">
        <v>119</v>
      </c>
      <c r="E59" s="13"/>
      <c r="F59" s="13"/>
      <c r="G59" s="13">
        <f>E59-F59</f>
        <v>0</v>
      </c>
    </row>
    <row r="60" spans="2:7" s="8" customFormat="1" ht="26.25" customHeight="1" x14ac:dyDescent="0.4">
      <c r="B60" s="35"/>
      <c r="C60" s="35"/>
      <c r="D60" s="12" t="s">
        <v>102</v>
      </c>
      <c r="E60" s="13"/>
      <c r="F60" s="13"/>
      <c r="G60" s="13">
        <f>E60-F60</f>
        <v>0</v>
      </c>
    </row>
    <row r="61" spans="2:7" s="8" customFormat="1" ht="26.25" customHeight="1" x14ac:dyDescent="0.4">
      <c r="B61" s="35"/>
      <c r="C61" s="35"/>
      <c r="D61" s="12" t="s">
        <v>101</v>
      </c>
      <c r="E61" s="13"/>
      <c r="F61" s="13"/>
      <c r="G61" s="13">
        <f>E61-F61</f>
        <v>0</v>
      </c>
    </row>
    <row r="62" spans="2:7" s="8" customFormat="1" ht="26.25" customHeight="1" x14ac:dyDescent="0.4">
      <c r="B62" s="35"/>
      <c r="C62" s="35"/>
      <c r="D62" s="12" t="s">
        <v>118</v>
      </c>
      <c r="E62" s="13"/>
      <c r="F62" s="13"/>
      <c r="G62" s="13">
        <f>E62-F62</f>
        <v>0</v>
      </c>
    </row>
    <row r="63" spans="2:7" s="8" customFormat="1" ht="26.25" customHeight="1" x14ac:dyDescent="0.4">
      <c r="B63" s="35"/>
      <c r="C63" s="35"/>
      <c r="D63" s="12" t="s">
        <v>117</v>
      </c>
      <c r="E63" s="13"/>
      <c r="F63" s="13"/>
      <c r="G63" s="13">
        <f>E63-F63</f>
        <v>0</v>
      </c>
    </row>
    <row r="64" spans="2:7" s="8" customFormat="1" ht="26.25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6.25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31230</v>
      </c>
      <c r="F65" s="13">
        <f>+F66+F67+F68+F69+F70+F71+F72+F73+F74+F75+F76+F77+F78+F79+F80+F81+F82+F83+F84+F85+F86+F87</f>
        <v>0</v>
      </c>
      <c r="G65" s="13">
        <f>E65-F65</f>
        <v>31230</v>
      </c>
    </row>
    <row r="66" spans="2:7" s="8" customFormat="1" ht="26.25" customHeight="1" x14ac:dyDescent="0.4">
      <c r="B66" s="35"/>
      <c r="C66" s="35"/>
      <c r="D66" s="12" t="s">
        <v>116</v>
      </c>
      <c r="E66" s="13"/>
      <c r="F66" s="13"/>
      <c r="G66" s="13">
        <f>E66-F66</f>
        <v>0</v>
      </c>
    </row>
    <row r="67" spans="2:7" s="8" customFormat="1" ht="26.25" customHeight="1" x14ac:dyDescent="0.4">
      <c r="B67" s="35"/>
      <c r="C67" s="35"/>
      <c r="D67" s="12" t="s">
        <v>115</v>
      </c>
      <c r="E67" s="13"/>
      <c r="F67" s="13"/>
      <c r="G67" s="13">
        <f>E67-F67</f>
        <v>0</v>
      </c>
    </row>
    <row r="68" spans="2:7" s="8" customFormat="1" ht="26.25" customHeight="1" x14ac:dyDescent="0.4">
      <c r="B68" s="35"/>
      <c r="C68" s="35"/>
      <c r="D68" s="12" t="s">
        <v>114</v>
      </c>
      <c r="E68" s="13"/>
      <c r="F68" s="13"/>
      <c r="G68" s="13">
        <f>E68-F68</f>
        <v>0</v>
      </c>
    </row>
    <row r="69" spans="2:7" s="8" customFormat="1" ht="26.25" customHeight="1" x14ac:dyDescent="0.4">
      <c r="B69" s="35"/>
      <c r="C69" s="35"/>
      <c r="D69" s="12" t="s">
        <v>113</v>
      </c>
      <c r="E69" s="13"/>
      <c r="F69" s="13"/>
      <c r="G69" s="13">
        <f>E69-F69</f>
        <v>0</v>
      </c>
    </row>
    <row r="70" spans="2:7" s="8" customFormat="1" ht="26.25" customHeight="1" x14ac:dyDescent="0.4">
      <c r="B70" s="35"/>
      <c r="C70" s="35"/>
      <c r="D70" s="12" t="s">
        <v>112</v>
      </c>
      <c r="E70" s="13"/>
      <c r="F70" s="13"/>
      <c r="G70" s="13">
        <f>E70-F70</f>
        <v>0</v>
      </c>
    </row>
    <row r="71" spans="2:7" s="8" customFormat="1" ht="26.25" customHeight="1" x14ac:dyDescent="0.4">
      <c r="B71" s="35"/>
      <c r="C71" s="35"/>
      <c r="D71" s="12" t="s">
        <v>111</v>
      </c>
      <c r="E71" s="13"/>
      <c r="F71" s="13"/>
      <c r="G71" s="13">
        <f>E71-F71</f>
        <v>0</v>
      </c>
    </row>
    <row r="72" spans="2:7" s="8" customFormat="1" ht="26.25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6.25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6.25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6.25" customHeight="1" x14ac:dyDescent="0.4">
      <c r="B75" s="35"/>
      <c r="C75" s="35"/>
      <c r="D75" s="12" t="s">
        <v>107</v>
      </c>
      <c r="E75" s="13"/>
      <c r="F75" s="13"/>
      <c r="G75" s="13">
        <f>E75-F75</f>
        <v>0</v>
      </c>
    </row>
    <row r="76" spans="2:7" s="8" customFormat="1" ht="26.25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6.25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6.25" customHeight="1" x14ac:dyDescent="0.4">
      <c r="B78" s="35"/>
      <c r="C78" s="35"/>
      <c r="D78" s="12" t="s">
        <v>104</v>
      </c>
      <c r="E78" s="13">
        <v>31230</v>
      </c>
      <c r="F78" s="13"/>
      <c r="G78" s="13">
        <f>E78-F78</f>
        <v>31230</v>
      </c>
    </row>
    <row r="79" spans="2:7" s="8" customFormat="1" ht="26.25" customHeight="1" x14ac:dyDescent="0.4">
      <c r="B79" s="35"/>
      <c r="C79" s="35"/>
      <c r="D79" s="12" t="s">
        <v>103</v>
      </c>
      <c r="E79" s="13"/>
      <c r="F79" s="13"/>
      <c r="G79" s="13">
        <f>E79-F79</f>
        <v>0</v>
      </c>
    </row>
    <row r="80" spans="2:7" s="8" customFormat="1" ht="26.25" customHeight="1" x14ac:dyDescent="0.4">
      <c r="B80" s="35"/>
      <c r="C80" s="35"/>
      <c r="D80" s="12" t="s">
        <v>102</v>
      </c>
      <c r="E80" s="13"/>
      <c r="F80" s="13"/>
      <c r="G80" s="13">
        <f>E80-F80</f>
        <v>0</v>
      </c>
    </row>
    <row r="81" spans="2:7" s="8" customFormat="1" ht="26.25" customHeight="1" x14ac:dyDescent="0.4">
      <c r="B81" s="35"/>
      <c r="C81" s="35"/>
      <c r="D81" s="12" t="s">
        <v>101</v>
      </c>
      <c r="E81" s="13"/>
      <c r="F81" s="13"/>
      <c r="G81" s="13">
        <f>E81-F81</f>
        <v>0</v>
      </c>
    </row>
    <row r="82" spans="2:7" s="8" customFormat="1" ht="26.25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6.25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6.25" customHeight="1" x14ac:dyDescent="0.4">
      <c r="B84" s="35"/>
      <c r="C84" s="35"/>
      <c r="D84" s="12" t="s">
        <v>98</v>
      </c>
      <c r="E84" s="13"/>
      <c r="F84" s="13"/>
      <c r="G84" s="13">
        <f>E84-F84</f>
        <v>0</v>
      </c>
    </row>
    <row r="85" spans="2:7" s="8" customFormat="1" ht="26.25" customHeight="1" x14ac:dyDescent="0.4">
      <c r="B85" s="35"/>
      <c r="C85" s="35"/>
      <c r="D85" s="12" t="s">
        <v>97</v>
      </c>
      <c r="E85" s="13"/>
      <c r="F85" s="13"/>
      <c r="G85" s="13">
        <f>E85-F85</f>
        <v>0</v>
      </c>
    </row>
    <row r="86" spans="2:7" s="8" customFormat="1" ht="26.25" customHeight="1" x14ac:dyDescent="0.4">
      <c r="B86" s="35"/>
      <c r="C86" s="35"/>
      <c r="D86" s="12" t="s">
        <v>96</v>
      </c>
      <c r="E86" s="13"/>
      <c r="F86" s="13"/>
      <c r="G86" s="13">
        <f>E86-F86</f>
        <v>0</v>
      </c>
    </row>
    <row r="87" spans="2:7" s="8" customFormat="1" ht="26.25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6.25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6.25" customHeight="1" x14ac:dyDescent="0.4">
      <c r="B89" s="35"/>
      <c r="C89" s="35"/>
      <c r="D89" s="12" t="s">
        <v>19</v>
      </c>
      <c r="E89" s="13"/>
      <c r="F89" s="13"/>
      <c r="G89" s="13">
        <f>E89-F89</f>
        <v>0</v>
      </c>
    </row>
    <row r="90" spans="2:7" s="8" customFormat="1" ht="26.25" customHeight="1" x14ac:dyDescent="0.4">
      <c r="B90" s="35"/>
      <c r="C90" s="35"/>
      <c r="D90" s="12" t="s">
        <v>20</v>
      </c>
      <c r="E90" s="13"/>
      <c r="F90" s="13"/>
      <c r="G90" s="13">
        <f>E90-F90</f>
        <v>0</v>
      </c>
    </row>
    <row r="91" spans="2:7" s="8" customFormat="1" ht="26.25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6.25" customHeight="1" x14ac:dyDescent="0.4">
      <c r="B92" s="35"/>
      <c r="C92" s="36"/>
      <c r="D92" s="16" t="s">
        <v>22</v>
      </c>
      <c r="E92" s="17">
        <f>+E42+E49+E65+E88+E89+E90+E91</f>
        <v>31230</v>
      </c>
      <c r="F92" s="17">
        <f>+F42+F49+F65+F88+F89+F90+F91</f>
        <v>0</v>
      </c>
      <c r="G92" s="17">
        <f>E92-F92</f>
        <v>31230</v>
      </c>
    </row>
    <row r="93" spans="2:7" s="8" customFormat="1" ht="26.25" customHeight="1" x14ac:dyDescent="0.4">
      <c r="B93" s="36"/>
      <c r="C93" s="19" t="s">
        <v>23</v>
      </c>
      <c r="D93" s="20"/>
      <c r="E93" s="21">
        <f xml:space="preserve"> +E41 - E92</f>
        <v>-31230</v>
      </c>
      <c r="F93" s="21">
        <f xml:space="preserve"> +F41 - F92</f>
        <v>0</v>
      </c>
      <c r="G93" s="21">
        <f>E93-F93</f>
        <v>-31230</v>
      </c>
    </row>
    <row r="94" spans="2:7" s="8" customFormat="1" ht="26.25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6.25" customHeight="1" x14ac:dyDescent="0.4">
      <c r="B95" s="35"/>
      <c r="C95" s="35"/>
      <c r="D95" s="12" t="s">
        <v>26</v>
      </c>
      <c r="E95" s="13"/>
      <c r="F95" s="13"/>
      <c r="G95" s="13">
        <f>E95-F95</f>
        <v>0</v>
      </c>
    </row>
    <row r="96" spans="2:7" s="8" customFormat="1" ht="26.25" customHeight="1" x14ac:dyDescent="0.4">
      <c r="B96" s="35"/>
      <c r="C96" s="35"/>
      <c r="D96" s="12" t="s">
        <v>27</v>
      </c>
      <c r="E96" s="13">
        <f>+E97+E98+E99</f>
        <v>0</v>
      </c>
      <c r="F96" s="13">
        <f>+F97+F98+F99</f>
        <v>0</v>
      </c>
      <c r="G96" s="13">
        <f>E96-F96</f>
        <v>0</v>
      </c>
    </row>
    <row r="97" spans="2:7" s="8" customFormat="1" ht="26.25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6.25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6.25" customHeight="1" x14ac:dyDescent="0.4">
      <c r="B99" s="35"/>
      <c r="C99" s="35"/>
      <c r="D99" s="12" t="s">
        <v>92</v>
      </c>
      <c r="E99" s="13"/>
      <c r="F99" s="13"/>
      <c r="G99" s="13">
        <f>E99-F99</f>
        <v>0</v>
      </c>
    </row>
    <row r="100" spans="2:7" s="8" customFormat="1" ht="26.25" customHeight="1" x14ac:dyDescent="0.4">
      <c r="B100" s="35"/>
      <c r="C100" s="36"/>
      <c r="D100" s="16" t="s">
        <v>28</v>
      </c>
      <c r="E100" s="17">
        <f>+E94+E95+E96</f>
        <v>0</v>
      </c>
      <c r="F100" s="17">
        <f>+F94+F95+F96</f>
        <v>0</v>
      </c>
      <c r="G100" s="17">
        <f>E100-F100</f>
        <v>0</v>
      </c>
    </row>
    <row r="101" spans="2:7" s="8" customFormat="1" ht="26.25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6.25" customHeight="1" x14ac:dyDescent="0.4">
      <c r="B102" s="35"/>
      <c r="C102" s="35"/>
      <c r="D102" s="12" t="s">
        <v>30</v>
      </c>
      <c r="E102" s="13">
        <f>+E103+E104</f>
        <v>0</v>
      </c>
      <c r="F102" s="13">
        <f>+F103+F104</f>
        <v>0</v>
      </c>
      <c r="G102" s="13">
        <f>E102-F102</f>
        <v>0</v>
      </c>
    </row>
    <row r="103" spans="2:7" s="8" customFormat="1" ht="26.25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6.25" customHeight="1" x14ac:dyDescent="0.4">
      <c r="B104" s="35"/>
      <c r="C104" s="35"/>
      <c r="D104" s="12" t="s">
        <v>90</v>
      </c>
      <c r="E104" s="13"/>
      <c r="F104" s="13"/>
      <c r="G104" s="13">
        <f>E104-F104</f>
        <v>0</v>
      </c>
    </row>
    <row r="105" spans="2:7" s="8" customFormat="1" ht="26.25" customHeight="1" x14ac:dyDescent="0.4">
      <c r="B105" s="35"/>
      <c r="C105" s="36"/>
      <c r="D105" s="16" t="s">
        <v>31</v>
      </c>
      <c r="E105" s="17">
        <f>+E101+E102</f>
        <v>0</v>
      </c>
      <c r="F105" s="17">
        <f>+F101+F102</f>
        <v>0</v>
      </c>
      <c r="G105" s="17">
        <f>E105-F105</f>
        <v>0</v>
      </c>
    </row>
    <row r="106" spans="2:7" s="8" customFormat="1" ht="26.25" customHeight="1" x14ac:dyDescent="0.4">
      <c r="B106" s="36"/>
      <c r="C106" s="19" t="s">
        <v>32</v>
      </c>
      <c r="D106" s="22"/>
      <c r="E106" s="23">
        <f xml:space="preserve"> +E100 - E105</f>
        <v>0</v>
      </c>
      <c r="F106" s="23">
        <f xml:space="preserve"> +F100 - F105</f>
        <v>0</v>
      </c>
      <c r="G106" s="23">
        <f>E106-F106</f>
        <v>0</v>
      </c>
    </row>
    <row r="107" spans="2:7" s="8" customFormat="1" ht="26.25" customHeight="1" x14ac:dyDescent="0.4">
      <c r="B107" s="19" t="s">
        <v>33</v>
      </c>
      <c r="C107" s="24"/>
      <c r="D107" s="20"/>
      <c r="E107" s="21">
        <f xml:space="preserve"> +E93 +E106</f>
        <v>-31230</v>
      </c>
      <c r="F107" s="21">
        <f xml:space="preserve"> +F93 +F106</f>
        <v>0</v>
      </c>
      <c r="G107" s="21">
        <f>E107-F107</f>
        <v>-31230</v>
      </c>
    </row>
    <row r="108" spans="2:7" s="8" customFormat="1" ht="26.25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6.25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6.25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6.25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6.25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6.25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6.25" customHeight="1" x14ac:dyDescent="0.4">
      <c r="B114" s="35"/>
      <c r="C114" s="35"/>
      <c r="D114" s="12" t="s">
        <v>65</v>
      </c>
      <c r="E114" s="13">
        <v>31230</v>
      </c>
      <c r="F114" s="13"/>
      <c r="G114" s="13">
        <f>E114-F114</f>
        <v>31230</v>
      </c>
    </row>
    <row r="115" spans="2:7" s="8" customFormat="1" ht="26.25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6.25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6.25" customHeight="1" x14ac:dyDescent="0.4">
      <c r="B117" s="35"/>
      <c r="C117" s="36"/>
      <c r="D117" s="16" t="s">
        <v>39</v>
      </c>
      <c r="E117" s="17">
        <f>+E108+E110+E112+E113+E114+E115</f>
        <v>31230</v>
      </c>
      <c r="F117" s="17">
        <f>+F108+F110+F112+F113+F114+F115</f>
        <v>0</v>
      </c>
      <c r="G117" s="17">
        <f>E117-F117</f>
        <v>31230</v>
      </c>
    </row>
    <row r="118" spans="2:7" s="8" customFormat="1" ht="26.25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6.25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6.25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6.25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6.25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6.25" customHeight="1" x14ac:dyDescent="0.4">
      <c r="B123" s="35"/>
      <c r="C123" s="35"/>
      <c r="D123" s="12" t="s">
        <v>64</v>
      </c>
      <c r="E123" s="13"/>
      <c r="F123" s="13"/>
      <c r="G123" s="13">
        <f>E123-F123</f>
        <v>0</v>
      </c>
    </row>
    <row r="124" spans="2:7" s="8" customFormat="1" ht="26.25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6.25" customHeight="1" x14ac:dyDescent="0.4">
      <c r="B125" s="35"/>
      <c r="C125" s="36"/>
      <c r="D125" s="16" t="s">
        <v>44</v>
      </c>
      <c r="E125" s="17">
        <f>+E118+E120+E121+E122+E123+E124</f>
        <v>0</v>
      </c>
      <c r="F125" s="17">
        <f>+F118+F120+F121+F122+F123+F124</f>
        <v>0</v>
      </c>
      <c r="G125" s="17">
        <f>E125-F125</f>
        <v>0</v>
      </c>
    </row>
    <row r="126" spans="2:7" s="8" customFormat="1" ht="26.25" customHeight="1" x14ac:dyDescent="0.4">
      <c r="B126" s="36"/>
      <c r="C126" s="25" t="s">
        <v>45</v>
      </c>
      <c r="D126" s="26"/>
      <c r="E126" s="27">
        <f xml:space="preserve"> +E117 - E125</f>
        <v>31230</v>
      </c>
      <c r="F126" s="27">
        <f xml:space="preserve"> +F117 - F125</f>
        <v>0</v>
      </c>
      <c r="G126" s="27">
        <f>E126-F126</f>
        <v>31230</v>
      </c>
    </row>
    <row r="127" spans="2:7" s="8" customFormat="1" ht="26.25" customHeight="1" x14ac:dyDescent="0.4">
      <c r="B127" s="19" t="s">
        <v>46</v>
      </c>
      <c r="C127" s="28"/>
      <c r="D127" s="29"/>
      <c r="E127" s="30">
        <f xml:space="preserve"> +E107 +E126</f>
        <v>0</v>
      </c>
      <c r="F127" s="30">
        <f xml:space="preserve"> +F107 +F126</f>
        <v>0</v>
      </c>
      <c r="G127" s="30">
        <f>E127-F127</f>
        <v>0</v>
      </c>
    </row>
    <row r="128" spans="2:7" s="8" customFormat="1" ht="26.25" customHeight="1" x14ac:dyDescent="0.4">
      <c r="B128" s="31" t="s">
        <v>47</v>
      </c>
      <c r="C128" s="28" t="s">
        <v>48</v>
      </c>
      <c r="D128" s="29"/>
      <c r="E128" s="30"/>
      <c r="F128" s="30"/>
      <c r="G128" s="30">
        <f>E128-F128</f>
        <v>0</v>
      </c>
    </row>
    <row r="129" spans="2:7" s="8" customFormat="1" ht="26.25" customHeight="1" x14ac:dyDescent="0.4">
      <c r="B129" s="32"/>
      <c r="C129" s="28" t="s">
        <v>49</v>
      </c>
      <c r="D129" s="29"/>
      <c r="E129" s="30">
        <f xml:space="preserve"> +E127 +E128</f>
        <v>0</v>
      </c>
      <c r="F129" s="30">
        <f xml:space="preserve"> +F127 +F128</f>
        <v>0</v>
      </c>
      <c r="G129" s="30">
        <f>E129-F129</f>
        <v>0</v>
      </c>
    </row>
    <row r="130" spans="2:7" s="8" customFormat="1" ht="26.25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6.25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6.25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6.25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6.25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6.25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6.25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6.25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6.25" customHeight="1" x14ac:dyDescent="0.4">
      <c r="B138" s="33"/>
      <c r="C138" s="6" t="s">
        <v>53</v>
      </c>
      <c r="D138" s="29"/>
      <c r="E138" s="30">
        <f xml:space="preserve"> +E129 +E130 +E131 - E134</f>
        <v>0</v>
      </c>
      <c r="F138" s="30">
        <f xml:space="preserve"> +F129 +F130 +F131 - F134</f>
        <v>0</v>
      </c>
      <c r="G138" s="30">
        <f>E138-F138</f>
        <v>0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783E-B0DA-4123-BC36-75E1BA97BA94}">
  <sheetPr>
    <pageSetUpPr fitToPage="1"/>
  </sheetPr>
  <dimension ref="B2:J49"/>
  <sheetViews>
    <sheetView showGridLines="0" topLeftCell="A43" workbookViewId="0">
      <selection activeCell="C49" sqref="C49"/>
    </sheetView>
  </sheetViews>
  <sheetFormatPr defaultRowHeight="18.75" x14ac:dyDescent="0.4"/>
  <cols>
    <col min="1" max="3" width="2.875" customWidth="1"/>
    <col min="4" max="4" width="59.2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40"/>
      <c r="J2" s="3" t="s">
        <v>63</v>
      </c>
    </row>
    <row r="3" spans="2:10" ht="21" x14ac:dyDescent="0.4">
      <c r="B3" s="37" t="s">
        <v>62</v>
      </c>
      <c r="C3" s="37"/>
      <c r="D3" s="37"/>
      <c r="E3" s="37"/>
      <c r="F3" s="37"/>
      <c r="G3" s="37"/>
      <c r="H3" s="37"/>
      <c r="I3" s="37"/>
      <c r="J3" s="37"/>
    </row>
    <row r="4" spans="2:10" x14ac:dyDescent="0.4">
      <c r="B4" s="4"/>
      <c r="C4" s="4"/>
      <c r="D4" s="4"/>
      <c r="E4" s="4"/>
      <c r="F4" s="4"/>
      <c r="G4" s="4"/>
      <c r="H4" s="4"/>
      <c r="I4" s="2"/>
      <c r="J4" s="2"/>
    </row>
    <row r="5" spans="2:10" ht="21" x14ac:dyDescent="0.4">
      <c r="B5" s="38" t="s">
        <v>2</v>
      </c>
      <c r="C5" s="38"/>
      <c r="D5" s="38"/>
      <c r="E5" s="38"/>
      <c r="F5" s="38"/>
      <c r="G5" s="38"/>
      <c r="H5" s="38"/>
      <c r="I5" s="38"/>
      <c r="J5" s="38"/>
    </row>
    <row r="6" spans="2:10" x14ac:dyDescent="0.4">
      <c r="B6" s="5"/>
      <c r="C6" s="5"/>
      <c r="D6" s="5"/>
      <c r="E6" s="5"/>
      <c r="F6" s="5"/>
      <c r="G6" s="5"/>
      <c r="H6" s="2"/>
      <c r="I6" s="2"/>
      <c r="J6" s="5" t="s">
        <v>3</v>
      </c>
    </row>
    <row r="7" spans="2:10" s="8" customFormat="1" ht="31.5" customHeight="1" x14ac:dyDescent="0.4">
      <c r="B7" s="39" t="s">
        <v>4</v>
      </c>
      <c r="C7" s="39"/>
      <c r="D7" s="39"/>
      <c r="E7" s="7" t="s">
        <v>61</v>
      </c>
      <c r="F7" s="7" t="s">
        <v>60</v>
      </c>
      <c r="G7" s="7" t="s">
        <v>59</v>
      </c>
      <c r="H7" s="7" t="s">
        <v>58</v>
      </c>
      <c r="I7" s="7" t="s">
        <v>57</v>
      </c>
      <c r="J7" s="7" t="s">
        <v>56</v>
      </c>
    </row>
    <row r="8" spans="2:10" s="8" customFormat="1" ht="31.5" customHeight="1" x14ac:dyDescent="0.4">
      <c r="B8" s="34" t="s">
        <v>8</v>
      </c>
      <c r="C8" s="34" t="s">
        <v>9</v>
      </c>
      <c r="D8" s="9" t="s">
        <v>10</v>
      </c>
      <c r="E8" s="10">
        <v>574508264</v>
      </c>
      <c r="F8" s="10">
        <v>82409997</v>
      </c>
      <c r="G8" s="10"/>
      <c r="H8" s="10">
        <f>E8+F8+G8</f>
        <v>656918261</v>
      </c>
      <c r="I8" s="11"/>
      <c r="J8" s="10">
        <f>H8-ABS(I8)</f>
        <v>656918261</v>
      </c>
    </row>
    <row r="9" spans="2:10" s="8" customFormat="1" ht="31.5" customHeight="1" x14ac:dyDescent="0.4">
      <c r="B9" s="35"/>
      <c r="C9" s="35"/>
      <c r="D9" s="12" t="s">
        <v>11</v>
      </c>
      <c r="E9" s="13">
        <v>27461873</v>
      </c>
      <c r="F9" s="13"/>
      <c r="G9" s="13"/>
      <c r="H9" s="13">
        <f>E9+F9+G9</f>
        <v>27461873</v>
      </c>
      <c r="I9" s="14"/>
      <c r="J9" s="13">
        <f>H9-ABS(I9)</f>
        <v>27461873</v>
      </c>
    </row>
    <row r="10" spans="2:10" s="8" customFormat="1" ht="31.5" customHeight="1" x14ac:dyDescent="0.4">
      <c r="B10" s="35"/>
      <c r="C10" s="35"/>
      <c r="D10" s="12" t="s">
        <v>12</v>
      </c>
      <c r="E10" s="13">
        <v>740000</v>
      </c>
      <c r="F10" s="13"/>
      <c r="G10" s="13"/>
      <c r="H10" s="13">
        <f>E10+F10+G10</f>
        <v>740000</v>
      </c>
      <c r="I10" s="15"/>
      <c r="J10" s="13">
        <f>H10-ABS(I10)</f>
        <v>740000</v>
      </c>
    </row>
    <row r="11" spans="2:10" s="8" customFormat="1" ht="31.5" customHeight="1" x14ac:dyDescent="0.4">
      <c r="B11" s="35"/>
      <c r="C11" s="36"/>
      <c r="D11" s="16" t="s">
        <v>13</v>
      </c>
      <c r="E11" s="17">
        <f>+E8+E9+E10</f>
        <v>602710137</v>
      </c>
      <c r="F11" s="17">
        <f>+F8+F9+F10</f>
        <v>82409997</v>
      </c>
      <c r="G11" s="17">
        <f>+G8+G9+G10</f>
        <v>0</v>
      </c>
      <c r="H11" s="17">
        <f>E11+F11+G11</f>
        <v>685120134</v>
      </c>
      <c r="I11" s="18">
        <f>+I8+I9+I10</f>
        <v>0</v>
      </c>
      <c r="J11" s="17">
        <f>H11-ABS(I11)</f>
        <v>685120134</v>
      </c>
    </row>
    <row r="12" spans="2:10" s="8" customFormat="1" ht="31.5" customHeight="1" x14ac:dyDescent="0.4">
      <c r="B12" s="35"/>
      <c r="C12" s="34" t="s">
        <v>14</v>
      </c>
      <c r="D12" s="12" t="s">
        <v>15</v>
      </c>
      <c r="E12" s="13">
        <v>432762020</v>
      </c>
      <c r="F12" s="13">
        <v>68817616</v>
      </c>
      <c r="G12" s="13"/>
      <c r="H12" s="13">
        <f>E12+F12+G12</f>
        <v>501579636</v>
      </c>
      <c r="I12" s="11"/>
      <c r="J12" s="13">
        <f>H12-ABS(I12)</f>
        <v>501579636</v>
      </c>
    </row>
    <row r="13" spans="2:10" s="8" customFormat="1" ht="31.5" customHeight="1" x14ac:dyDescent="0.4">
      <c r="B13" s="35"/>
      <c r="C13" s="35"/>
      <c r="D13" s="12" t="s">
        <v>16</v>
      </c>
      <c r="E13" s="13">
        <v>119205299</v>
      </c>
      <c r="F13" s="13">
        <v>2834278</v>
      </c>
      <c r="G13" s="13"/>
      <c r="H13" s="13">
        <f>E13+F13+G13</f>
        <v>122039577</v>
      </c>
      <c r="I13" s="14"/>
      <c r="J13" s="13">
        <f>H13-ABS(I13)</f>
        <v>122039577</v>
      </c>
    </row>
    <row r="14" spans="2:10" s="8" customFormat="1" ht="31.5" customHeight="1" x14ac:dyDescent="0.4">
      <c r="B14" s="35"/>
      <c r="C14" s="35"/>
      <c r="D14" s="12" t="s">
        <v>17</v>
      </c>
      <c r="E14" s="13">
        <v>60386985</v>
      </c>
      <c r="F14" s="13">
        <v>11819510</v>
      </c>
      <c r="G14" s="13"/>
      <c r="H14" s="13">
        <f>E14+F14+G14</f>
        <v>72206495</v>
      </c>
      <c r="I14" s="14"/>
      <c r="J14" s="13">
        <f>H14-ABS(I14)</f>
        <v>72206495</v>
      </c>
    </row>
    <row r="15" spans="2:10" s="8" customFormat="1" ht="31.5" customHeight="1" x14ac:dyDescent="0.4">
      <c r="B15" s="35"/>
      <c r="C15" s="35"/>
      <c r="D15" s="12" t="s">
        <v>18</v>
      </c>
      <c r="E15" s="13">
        <v>100110</v>
      </c>
      <c r="F15" s="13"/>
      <c r="G15" s="13"/>
      <c r="H15" s="13">
        <f>E15+F15+G15</f>
        <v>100110</v>
      </c>
      <c r="I15" s="14"/>
      <c r="J15" s="13">
        <f>H15-ABS(I15)</f>
        <v>100110</v>
      </c>
    </row>
    <row r="16" spans="2:10" s="8" customFormat="1" ht="31.5" customHeight="1" x14ac:dyDescent="0.4">
      <c r="B16" s="35"/>
      <c r="C16" s="35"/>
      <c r="D16" s="12" t="s">
        <v>19</v>
      </c>
      <c r="E16" s="13">
        <v>42666009</v>
      </c>
      <c r="F16" s="13">
        <v>1677327</v>
      </c>
      <c r="G16" s="13"/>
      <c r="H16" s="13">
        <f>E16+F16+G16</f>
        <v>44343336</v>
      </c>
      <c r="I16" s="14"/>
      <c r="J16" s="13">
        <f>H16-ABS(I16)</f>
        <v>44343336</v>
      </c>
    </row>
    <row r="17" spans="2:10" s="8" customFormat="1" ht="31.5" customHeight="1" x14ac:dyDescent="0.4">
      <c r="B17" s="35"/>
      <c r="C17" s="35"/>
      <c r="D17" s="12" t="s">
        <v>20</v>
      </c>
      <c r="E17" s="13">
        <v>-28416671</v>
      </c>
      <c r="F17" s="13">
        <v>-1292500</v>
      </c>
      <c r="G17" s="13"/>
      <c r="H17" s="13">
        <f>E17+F17+G17</f>
        <v>-29709171</v>
      </c>
      <c r="I17" s="14"/>
      <c r="J17" s="13">
        <f>H17-ABS(I17)</f>
        <v>-29709171</v>
      </c>
    </row>
    <row r="18" spans="2:10" s="8" customFormat="1" ht="31.5" customHeight="1" x14ac:dyDescent="0.4">
      <c r="B18" s="35"/>
      <c r="C18" s="35"/>
      <c r="D18" s="12" t="s">
        <v>21</v>
      </c>
      <c r="E18" s="13"/>
      <c r="F18" s="13"/>
      <c r="G18" s="13"/>
      <c r="H18" s="13">
        <f>E18+F18+G18</f>
        <v>0</v>
      </c>
      <c r="I18" s="15"/>
      <c r="J18" s="13">
        <f>H18-ABS(I18)</f>
        <v>0</v>
      </c>
    </row>
    <row r="19" spans="2:10" s="8" customFormat="1" ht="31.5" customHeight="1" x14ac:dyDescent="0.4">
      <c r="B19" s="35"/>
      <c r="C19" s="36"/>
      <c r="D19" s="16" t="s">
        <v>22</v>
      </c>
      <c r="E19" s="17">
        <f>+E12+E13+E14+E15+E16+E17+E18</f>
        <v>626703752</v>
      </c>
      <c r="F19" s="17">
        <f>+F12+F13+F14+F15+F16+F17+F18</f>
        <v>83856231</v>
      </c>
      <c r="G19" s="17">
        <f>+G12+G13+G14+G15+G16+G17+G18</f>
        <v>0</v>
      </c>
      <c r="H19" s="17">
        <f>E19+F19+G19</f>
        <v>710559983</v>
      </c>
      <c r="I19" s="18">
        <f>+I12+I13+I14+I15+I16+I17+I18</f>
        <v>0</v>
      </c>
      <c r="J19" s="17">
        <f>H19-ABS(I19)</f>
        <v>710559983</v>
      </c>
    </row>
    <row r="20" spans="2:10" s="8" customFormat="1" ht="31.5" customHeight="1" x14ac:dyDescent="0.4">
      <c r="B20" s="36"/>
      <c r="C20" s="19" t="s">
        <v>23</v>
      </c>
      <c r="D20" s="20"/>
      <c r="E20" s="21">
        <f xml:space="preserve"> +E11 - E19</f>
        <v>-23993615</v>
      </c>
      <c r="F20" s="21">
        <f xml:space="preserve"> +F11 - F19</f>
        <v>-1446234</v>
      </c>
      <c r="G20" s="21">
        <f xml:space="preserve"> +G11 - G19</f>
        <v>0</v>
      </c>
      <c r="H20" s="21">
        <f>E20+F20+G20</f>
        <v>-25439849</v>
      </c>
      <c r="I20" s="18">
        <f xml:space="preserve"> +I11 - I19</f>
        <v>0</v>
      </c>
      <c r="J20" s="21">
        <f>J11-J19</f>
        <v>-25439849</v>
      </c>
    </row>
    <row r="21" spans="2:10" s="8" customFormat="1" ht="31.5" customHeight="1" x14ac:dyDescent="0.4">
      <c r="B21" s="34" t="s">
        <v>24</v>
      </c>
      <c r="C21" s="34" t="s">
        <v>9</v>
      </c>
      <c r="D21" s="12" t="s">
        <v>25</v>
      </c>
      <c r="E21" s="13">
        <v>9246</v>
      </c>
      <c r="F21" s="13"/>
      <c r="G21" s="13"/>
      <c r="H21" s="13">
        <f>E21+F21+G21</f>
        <v>9246</v>
      </c>
      <c r="I21" s="11"/>
      <c r="J21" s="13">
        <f>H21-ABS(I21)</f>
        <v>9246</v>
      </c>
    </row>
    <row r="22" spans="2:10" s="8" customFormat="1" ht="31.5" customHeight="1" x14ac:dyDescent="0.4">
      <c r="B22" s="35"/>
      <c r="C22" s="35"/>
      <c r="D22" s="12" t="s">
        <v>26</v>
      </c>
      <c r="E22" s="13">
        <v>2810</v>
      </c>
      <c r="F22" s="13">
        <v>102</v>
      </c>
      <c r="G22" s="13"/>
      <c r="H22" s="13">
        <f>E22+F22+G22</f>
        <v>2912</v>
      </c>
      <c r="I22" s="14"/>
      <c r="J22" s="13">
        <f>H22-ABS(I22)</f>
        <v>2912</v>
      </c>
    </row>
    <row r="23" spans="2:10" s="8" customFormat="1" ht="31.5" customHeight="1" x14ac:dyDescent="0.4">
      <c r="B23" s="35"/>
      <c r="C23" s="35"/>
      <c r="D23" s="12" t="s">
        <v>27</v>
      </c>
      <c r="E23" s="13">
        <v>2398630</v>
      </c>
      <c r="F23" s="13">
        <v>146053</v>
      </c>
      <c r="G23" s="13"/>
      <c r="H23" s="13">
        <f>E23+F23+G23</f>
        <v>2544683</v>
      </c>
      <c r="I23" s="15"/>
      <c r="J23" s="13">
        <f>H23-ABS(I23)</f>
        <v>2544683</v>
      </c>
    </row>
    <row r="24" spans="2:10" s="8" customFormat="1" ht="31.5" customHeight="1" x14ac:dyDescent="0.4">
      <c r="B24" s="35"/>
      <c r="C24" s="36"/>
      <c r="D24" s="16" t="s">
        <v>28</v>
      </c>
      <c r="E24" s="17">
        <f>+E21+E22+E23</f>
        <v>2410686</v>
      </c>
      <c r="F24" s="17">
        <f>+F21+F22+F23</f>
        <v>146155</v>
      </c>
      <c r="G24" s="17">
        <f>+G21+G22+G23</f>
        <v>0</v>
      </c>
      <c r="H24" s="17">
        <f>E24+F24+G24</f>
        <v>2556841</v>
      </c>
      <c r="I24" s="18">
        <f>+I21+I22+I23</f>
        <v>0</v>
      </c>
      <c r="J24" s="17">
        <f>H24-ABS(I24)</f>
        <v>2556841</v>
      </c>
    </row>
    <row r="25" spans="2:10" s="8" customFormat="1" ht="31.5" customHeight="1" x14ac:dyDescent="0.4">
      <c r="B25" s="35"/>
      <c r="C25" s="34" t="s">
        <v>14</v>
      </c>
      <c r="D25" s="12" t="s">
        <v>29</v>
      </c>
      <c r="E25" s="13">
        <v>838469</v>
      </c>
      <c r="F25" s="13"/>
      <c r="G25" s="13"/>
      <c r="H25" s="13">
        <f>E25+F25+G25</f>
        <v>838469</v>
      </c>
      <c r="I25" s="11"/>
      <c r="J25" s="13">
        <f>H25-ABS(I25)</f>
        <v>838469</v>
      </c>
    </row>
    <row r="26" spans="2:10" s="8" customFormat="1" ht="31.5" customHeight="1" x14ac:dyDescent="0.4">
      <c r="B26" s="35"/>
      <c r="C26" s="35"/>
      <c r="D26" s="12" t="s">
        <v>30</v>
      </c>
      <c r="E26" s="13">
        <v>818100</v>
      </c>
      <c r="F26" s="13">
        <v>15000</v>
      </c>
      <c r="G26" s="13"/>
      <c r="H26" s="13">
        <f>E26+F26+G26</f>
        <v>833100</v>
      </c>
      <c r="I26" s="15"/>
      <c r="J26" s="13">
        <f>H26-ABS(I26)</f>
        <v>833100</v>
      </c>
    </row>
    <row r="27" spans="2:10" s="8" customFormat="1" ht="31.5" customHeight="1" x14ac:dyDescent="0.4">
      <c r="B27" s="35"/>
      <c r="C27" s="36"/>
      <c r="D27" s="16" t="s">
        <v>31</v>
      </c>
      <c r="E27" s="17">
        <f>+E25+E26</f>
        <v>1656569</v>
      </c>
      <c r="F27" s="17">
        <f>+F25+F26</f>
        <v>15000</v>
      </c>
      <c r="G27" s="17">
        <f>+G25+G26</f>
        <v>0</v>
      </c>
      <c r="H27" s="17">
        <f>E27+F27+G27</f>
        <v>1671569</v>
      </c>
      <c r="I27" s="18">
        <f>+I25+I26</f>
        <v>0</v>
      </c>
      <c r="J27" s="17">
        <f>H27-ABS(I27)</f>
        <v>1671569</v>
      </c>
    </row>
    <row r="28" spans="2:10" s="8" customFormat="1" ht="31.5" customHeight="1" x14ac:dyDescent="0.4">
      <c r="B28" s="36"/>
      <c r="C28" s="19" t="s">
        <v>32</v>
      </c>
      <c r="D28" s="22"/>
      <c r="E28" s="23">
        <f xml:space="preserve"> +E24 - E27</f>
        <v>754117</v>
      </c>
      <c r="F28" s="23">
        <f xml:space="preserve"> +F24 - F27</f>
        <v>131155</v>
      </c>
      <c r="G28" s="23">
        <f xml:space="preserve"> +G24 - G27</f>
        <v>0</v>
      </c>
      <c r="H28" s="23">
        <f>E28+F28+G28</f>
        <v>885272</v>
      </c>
      <c r="I28" s="18">
        <f xml:space="preserve"> +I24 - I27</f>
        <v>0</v>
      </c>
      <c r="J28" s="23">
        <f>J24-J27</f>
        <v>885272</v>
      </c>
    </row>
    <row r="29" spans="2:10" s="8" customFormat="1" ht="31.5" customHeight="1" x14ac:dyDescent="0.4">
      <c r="B29" s="19" t="s">
        <v>33</v>
      </c>
      <c r="C29" s="24"/>
      <c r="D29" s="20"/>
      <c r="E29" s="21">
        <f xml:space="preserve"> +E20 +E28</f>
        <v>-23239498</v>
      </c>
      <c r="F29" s="21">
        <f xml:space="preserve"> +F20 +F28</f>
        <v>-1315079</v>
      </c>
      <c r="G29" s="21">
        <f xml:space="preserve"> +G20 +G28</f>
        <v>0</v>
      </c>
      <c r="H29" s="21">
        <f>E29+F29+G29</f>
        <v>-24554577</v>
      </c>
      <c r="I29" s="18">
        <f xml:space="preserve"> +I20 +I28</f>
        <v>0</v>
      </c>
      <c r="J29" s="21">
        <f>J20+J28</f>
        <v>-24554577</v>
      </c>
    </row>
    <row r="30" spans="2:10" s="8" customFormat="1" ht="31.5" customHeight="1" x14ac:dyDescent="0.4">
      <c r="B30" s="34" t="s">
        <v>34</v>
      </c>
      <c r="C30" s="34" t="s">
        <v>9</v>
      </c>
      <c r="D30" s="12" t="s">
        <v>35</v>
      </c>
      <c r="E30" s="13"/>
      <c r="F30" s="13"/>
      <c r="G30" s="13"/>
      <c r="H30" s="13">
        <f>E30+F30+G30</f>
        <v>0</v>
      </c>
      <c r="I30" s="11"/>
      <c r="J30" s="13">
        <f>H30-ABS(I30)</f>
        <v>0</v>
      </c>
    </row>
    <row r="31" spans="2:10" s="8" customFormat="1" ht="31.5" customHeight="1" x14ac:dyDescent="0.4">
      <c r="B31" s="35"/>
      <c r="C31" s="35"/>
      <c r="D31" s="12" t="s">
        <v>36</v>
      </c>
      <c r="E31" s="13"/>
      <c r="F31" s="13"/>
      <c r="G31" s="13"/>
      <c r="H31" s="13">
        <f>E31+F31+G31</f>
        <v>0</v>
      </c>
      <c r="I31" s="14"/>
      <c r="J31" s="13">
        <f>H31-ABS(I31)</f>
        <v>0</v>
      </c>
    </row>
    <row r="32" spans="2:10" s="8" customFormat="1" ht="31.5" customHeight="1" x14ac:dyDescent="0.4">
      <c r="B32" s="35"/>
      <c r="C32" s="35"/>
      <c r="D32" s="12" t="s">
        <v>37</v>
      </c>
      <c r="E32" s="13">
        <v>17034159</v>
      </c>
      <c r="F32" s="13"/>
      <c r="G32" s="13"/>
      <c r="H32" s="13">
        <f>E32+F32+G32</f>
        <v>17034159</v>
      </c>
      <c r="I32" s="14"/>
      <c r="J32" s="13">
        <f>H32-ABS(I32)</f>
        <v>17034159</v>
      </c>
    </row>
    <row r="33" spans="2:10" s="8" customFormat="1" ht="31.5" customHeight="1" x14ac:dyDescent="0.4">
      <c r="B33" s="35"/>
      <c r="C33" s="35"/>
      <c r="D33" s="12" t="s">
        <v>55</v>
      </c>
      <c r="E33" s="13"/>
      <c r="F33" s="13"/>
      <c r="G33" s="13"/>
      <c r="H33" s="13">
        <f>E33+F33+G33</f>
        <v>0</v>
      </c>
      <c r="I33" s="14"/>
      <c r="J33" s="13">
        <f>H33-ABS(I33)</f>
        <v>0</v>
      </c>
    </row>
    <row r="34" spans="2:10" s="8" customFormat="1" ht="31.5" customHeight="1" x14ac:dyDescent="0.4">
      <c r="B34" s="35"/>
      <c r="C34" s="35"/>
      <c r="D34" s="12" t="s">
        <v>38</v>
      </c>
      <c r="E34" s="13"/>
      <c r="F34" s="13"/>
      <c r="G34" s="13"/>
      <c r="H34" s="13">
        <f>E34+F34+G34</f>
        <v>0</v>
      </c>
      <c r="I34" s="15"/>
      <c r="J34" s="13">
        <f>H34-ABS(I34)</f>
        <v>0</v>
      </c>
    </row>
    <row r="35" spans="2:10" s="8" customFormat="1" ht="31.5" customHeight="1" x14ac:dyDescent="0.4">
      <c r="B35" s="35"/>
      <c r="C35" s="36"/>
      <c r="D35" s="16" t="s">
        <v>39</v>
      </c>
      <c r="E35" s="17">
        <f>+E30+E31+E32+E33+E34</f>
        <v>17034159</v>
      </c>
      <c r="F35" s="17">
        <f>+F30+F31+F32+F33+F34</f>
        <v>0</v>
      </c>
      <c r="G35" s="17">
        <f>+G30+G31+G32+G33+G34</f>
        <v>0</v>
      </c>
      <c r="H35" s="17">
        <f>E35+F35+G35</f>
        <v>17034159</v>
      </c>
      <c r="I35" s="18">
        <f>+I30+I31+I32+I33+I34</f>
        <v>0</v>
      </c>
      <c r="J35" s="17">
        <f>H35-ABS(I35)</f>
        <v>17034159</v>
      </c>
    </row>
    <row r="36" spans="2:10" s="8" customFormat="1" ht="31.5" customHeight="1" x14ac:dyDescent="0.4">
      <c r="B36" s="35"/>
      <c r="C36" s="34" t="s">
        <v>14</v>
      </c>
      <c r="D36" s="12" t="s">
        <v>40</v>
      </c>
      <c r="E36" s="13"/>
      <c r="F36" s="13"/>
      <c r="G36" s="13"/>
      <c r="H36" s="13">
        <f>E36+F36+G36</f>
        <v>0</v>
      </c>
      <c r="I36" s="11"/>
      <c r="J36" s="13">
        <f>H36-ABS(I36)</f>
        <v>0</v>
      </c>
    </row>
    <row r="37" spans="2:10" s="8" customFormat="1" ht="31.5" customHeight="1" x14ac:dyDescent="0.4">
      <c r="B37" s="35"/>
      <c r="C37" s="35"/>
      <c r="D37" s="12" t="s">
        <v>41</v>
      </c>
      <c r="E37" s="13"/>
      <c r="F37" s="13"/>
      <c r="G37" s="13"/>
      <c r="H37" s="13">
        <f>E37+F37+G37</f>
        <v>0</v>
      </c>
      <c r="I37" s="14"/>
      <c r="J37" s="13">
        <f>H37-ABS(I37)</f>
        <v>0</v>
      </c>
    </row>
    <row r="38" spans="2:10" s="8" customFormat="1" ht="31.5" customHeight="1" x14ac:dyDescent="0.4">
      <c r="B38" s="35"/>
      <c r="C38" s="35"/>
      <c r="D38" s="12" t="s">
        <v>42</v>
      </c>
      <c r="E38" s="13">
        <v>17034159</v>
      </c>
      <c r="F38" s="13"/>
      <c r="G38" s="13"/>
      <c r="H38" s="13">
        <f>E38+F38+G38</f>
        <v>17034159</v>
      </c>
      <c r="I38" s="14"/>
      <c r="J38" s="13">
        <f>H38-ABS(I38)</f>
        <v>17034159</v>
      </c>
    </row>
    <row r="39" spans="2:10" s="8" customFormat="1" ht="31.5" customHeight="1" x14ac:dyDescent="0.4">
      <c r="B39" s="35"/>
      <c r="C39" s="35"/>
      <c r="D39" s="12" t="s">
        <v>54</v>
      </c>
      <c r="E39" s="13"/>
      <c r="F39" s="13"/>
      <c r="G39" s="13"/>
      <c r="H39" s="13">
        <f>E39+F39+G39</f>
        <v>0</v>
      </c>
      <c r="I39" s="14"/>
      <c r="J39" s="13">
        <f>H39-ABS(I39)</f>
        <v>0</v>
      </c>
    </row>
    <row r="40" spans="2:10" s="8" customFormat="1" ht="31.5" customHeight="1" x14ac:dyDescent="0.4">
      <c r="B40" s="35"/>
      <c r="C40" s="35"/>
      <c r="D40" s="12" t="s">
        <v>43</v>
      </c>
      <c r="E40" s="13"/>
      <c r="F40" s="13"/>
      <c r="G40" s="13"/>
      <c r="H40" s="13">
        <f>E40+F40+G40</f>
        <v>0</v>
      </c>
      <c r="I40" s="15"/>
      <c r="J40" s="13">
        <f>H40-ABS(I40)</f>
        <v>0</v>
      </c>
    </row>
    <row r="41" spans="2:10" s="8" customFormat="1" ht="31.5" customHeight="1" x14ac:dyDescent="0.4">
      <c r="B41" s="35"/>
      <c r="C41" s="36"/>
      <c r="D41" s="16" t="s">
        <v>44</v>
      </c>
      <c r="E41" s="17">
        <f>+E36+E37+E38+E39+E40</f>
        <v>17034159</v>
      </c>
      <c r="F41" s="17">
        <f>+F36+F37+F38+F39+F40</f>
        <v>0</v>
      </c>
      <c r="G41" s="17">
        <f>+G36+G37+G38+G39+G40</f>
        <v>0</v>
      </c>
      <c r="H41" s="17">
        <f>E41+F41+G41</f>
        <v>17034159</v>
      </c>
      <c r="I41" s="18">
        <f>+I36+I37+I38+I39+I40</f>
        <v>0</v>
      </c>
      <c r="J41" s="17">
        <f>H41-ABS(I41)</f>
        <v>17034159</v>
      </c>
    </row>
    <row r="42" spans="2:10" s="8" customFormat="1" ht="31.5" customHeight="1" x14ac:dyDescent="0.4">
      <c r="B42" s="36"/>
      <c r="C42" s="25" t="s">
        <v>45</v>
      </c>
      <c r="D42" s="26"/>
      <c r="E42" s="27">
        <f xml:space="preserve"> +E35 - E41</f>
        <v>0</v>
      </c>
      <c r="F42" s="27">
        <f xml:space="preserve"> +F35 - F41</f>
        <v>0</v>
      </c>
      <c r="G42" s="27">
        <f xml:space="preserve"> +G35 - G41</f>
        <v>0</v>
      </c>
      <c r="H42" s="27">
        <f>E42+F42+G42</f>
        <v>0</v>
      </c>
      <c r="I42" s="18">
        <f xml:space="preserve"> +I35 - I41</f>
        <v>0</v>
      </c>
      <c r="J42" s="27">
        <f>J35-J41</f>
        <v>0</v>
      </c>
    </row>
    <row r="43" spans="2:10" s="8" customFormat="1" ht="31.5" customHeight="1" x14ac:dyDescent="0.4">
      <c r="B43" s="19" t="s">
        <v>46</v>
      </c>
      <c r="C43" s="28"/>
      <c r="D43" s="29"/>
      <c r="E43" s="30">
        <f xml:space="preserve"> +E29 +E42</f>
        <v>-23239498</v>
      </c>
      <c r="F43" s="30">
        <f xml:space="preserve"> +F29 +F42</f>
        <v>-1315079</v>
      </c>
      <c r="G43" s="30">
        <f xml:space="preserve"> +G29 +G42</f>
        <v>0</v>
      </c>
      <c r="H43" s="30">
        <f>E43+F43+G43</f>
        <v>-24554577</v>
      </c>
      <c r="I43" s="18">
        <f xml:space="preserve"> +I29 +I42</f>
        <v>0</v>
      </c>
      <c r="J43" s="30">
        <f>J29+J42</f>
        <v>-24554577</v>
      </c>
    </row>
    <row r="44" spans="2:10" s="8" customFormat="1" ht="31.5" customHeight="1" x14ac:dyDescent="0.4">
      <c r="B44" s="31" t="s">
        <v>47</v>
      </c>
      <c r="C44" s="28" t="s">
        <v>48</v>
      </c>
      <c r="D44" s="29"/>
      <c r="E44" s="30">
        <v>507943778</v>
      </c>
      <c r="F44" s="30">
        <v>15549829</v>
      </c>
      <c r="G44" s="30"/>
      <c r="H44" s="30">
        <f>E44+F44+G44</f>
        <v>523493607</v>
      </c>
      <c r="I44" s="18"/>
      <c r="J44" s="30">
        <f>H44-ABS(I44)</f>
        <v>523493607</v>
      </c>
    </row>
    <row r="45" spans="2:10" s="8" customFormat="1" ht="31.5" customHeight="1" x14ac:dyDescent="0.4">
      <c r="B45" s="32"/>
      <c r="C45" s="28" t="s">
        <v>49</v>
      </c>
      <c r="D45" s="29"/>
      <c r="E45" s="30">
        <f xml:space="preserve"> +E43 +E44</f>
        <v>484704280</v>
      </c>
      <c r="F45" s="30">
        <f xml:space="preserve"> +F43 +F44</f>
        <v>14234750</v>
      </c>
      <c r="G45" s="30">
        <f xml:space="preserve"> +G43 +G44</f>
        <v>0</v>
      </c>
      <c r="H45" s="30">
        <f>E45+F45+G45</f>
        <v>498939030</v>
      </c>
      <c r="I45" s="18">
        <f xml:space="preserve"> +I43 +I44</f>
        <v>0</v>
      </c>
      <c r="J45" s="30">
        <f>J43+J44</f>
        <v>498939030</v>
      </c>
    </row>
    <row r="46" spans="2:10" s="8" customFormat="1" ht="31.5" customHeight="1" x14ac:dyDescent="0.4">
      <c r="B46" s="32"/>
      <c r="C46" s="28" t="s">
        <v>50</v>
      </c>
      <c r="D46" s="29"/>
      <c r="E46" s="30"/>
      <c r="F46" s="30"/>
      <c r="G46" s="30"/>
      <c r="H46" s="30">
        <f>E46+F46+G46</f>
        <v>0</v>
      </c>
      <c r="I46" s="18"/>
      <c r="J46" s="30">
        <f>H46-ABS(I46)</f>
        <v>0</v>
      </c>
    </row>
    <row r="47" spans="2:10" s="8" customFormat="1" ht="31.5" customHeight="1" x14ac:dyDescent="0.4">
      <c r="B47" s="32"/>
      <c r="C47" s="28" t="s">
        <v>51</v>
      </c>
      <c r="D47" s="29"/>
      <c r="E47" s="30">
        <v>15340000</v>
      </c>
      <c r="F47" s="30"/>
      <c r="G47" s="30"/>
      <c r="H47" s="30">
        <f>E47+F47+G47</f>
        <v>15340000</v>
      </c>
      <c r="I47" s="18"/>
      <c r="J47" s="30">
        <f>H47-ABS(I47)</f>
        <v>15340000</v>
      </c>
    </row>
    <row r="48" spans="2:10" s="8" customFormat="1" ht="31.5" customHeight="1" x14ac:dyDescent="0.4">
      <c r="B48" s="32"/>
      <c r="C48" s="28" t="s">
        <v>52</v>
      </c>
      <c r="D48" s="29"/>
      <c r="E48" s="30">
        <v>6440000</v>
      </c>
      <c r="F48" s="30"/>
      <c r="G48" s="30"/>
      <c r="H48" s="30">
        <f>E48+F48+G48</f>
        <v>6440000</v>
      </c>
      <c r="I48" s="18"/>
      <c r="J48" s="30">
        <f>H48-ABS(I48)</f>
        <v>6440000</v>
      </c>
    </row>
    <row r="49" spans="2:10" s="8" customFormat="1" ht="31.5" customHeight="1" x14ac:dyDescent="0.4">
      <c r="B49" s="33"/>
      <c r="C49" s="6" t="s">
        <v>53</v>
      </c>
      <c r="D49" s="29"/>
      <c r="E49" s="30">
        <f xml:space="preserve"> +E45 +E46 +E47 - E48</f>
        <v>493604280</v>
      </c>
      <c r="F49" s="30">
        <f xml:space="preserve"> +F45 +F46 +F47 - F48</f>
        <v>14234750</v>
      </c>
      <c r="G49" s="30">
        <f xml:space="preserve"> +G45 +G46 +G47 - G48</f>
        <v>0</v>
      </c>
      <c r="H49" s="30">
        <f>E49+F49+G49</f>
        <v>507839030</v>
      </c>
      <c r="I49" s="18">
        <f xml:space="preserve"> +I45 +I46 +I47 - I48</f>
        <v>0</v>
      </c>
      <c r="J49" s="30">
        <f>J45+J46+J47-J48</f>
        <v>507839030</v>
      </c>
    </row>
  </sheetData>
  <mergeCells count="13">
    <mergeCell ref="B3:J3"/>
    <mergeCell ref="B5:J5"/>
    <mergeCell ref="B7:D7"/>
    <mergeCell ref="B8:B20"/>
    <mergeCell ref="C8:C11"/>
    <mergeCell ref="C12:C19"/>
    <mergeCell ref="B44:B49"/>
    <mergeCell ref="B21:B28"/>
    <mergeCell ref="C21:C24"/>
    <mergeCell ref="C25:C27"/>
    <mergeCell ref="B30:B42"/>
    <mergeCell ref="C30:C35"/>
    <mergeCell ref="C36:C41"/>
  </mergeCells>
  <phoneticPr fontId="1"/>
  <pageMargins left="0.7" right="0.7" top="0.75" bottom="0.75" header="0.3" footer="0.3"/>
  <pageSetup paperSize="9" scale="41" fitToHeight="0" orientation="portrait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0DB-C1FC-4F6F-AD2D-2CBB4A0022CB}">
  <sheetPr>
    <pageSetUpPr fitToPage="1"/>
  </sheetPr>
  <dimension ref="B2:L51"/>
  <sheetViews>
    <sheetView showGridLines="0" workbookViewId="0">
      <selection activeCell="E47" sqref="E47"/>
    </sheetView>
  </sheetViews>
  <sheetFormatPr defaultRowHeight="18.75" x14ac:dyDescent="0.4"/>
  <cols>
    <col min="1" max="3" width="2.875" customWidth="1"/>
    <col min="4" max="4" width="57.5" customWidth="1"/>
    <col min="5" max="12" width="20.75" customWidth="1"/>
  </cols>
  <sheetData>
    <row r="2" spans="2:12" ht="21" x14ac:dyDescent="0.4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75</v>
      </c>
    </row>
    <row r="3" spans="2:12" ht="21" x14ac:dyDescent="0.4">
      <c r="B3" s="37" t="s">
        <v>74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12" x14ac:dyDescent="0.4">
      <c r="B4" s="4"/>
      <c r="C4" s="4"/>
      <c r="D4" s="4"/>
      <c r="E4" s="4"/>
      <c r="F4" s="4"/>
      <c r="G4" s="4"/>
      <c r="H4" s="4"/>
      <c r="I4" s="4"/>
      <c r="J4" s="4"/>
      <c r="K4" s="2"/>
      <c r="L4" s="2"/>
    </row>
    <row r="5" spans="2:12" ht="21" x14ac:dyDescent="0.4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x14ac:dyDescent="0.4">
      <c r="B6" s="5"/>
      <c r="C6" s="5"/>
      <c r="D6" s="5"/>
      <c r="E6" s="5"/>
      <c r="F6" s="5"/>
      <c r="G6" s="5"/>
      <c r="H6" s="5"/>
      <c r="I6" s="5"/>
      <c r="J6" s="2"/>
      <c r="K6" s="2"/>
      <c r="L6" s="5" t="s">
        <v>3</v>
      </c>
    </row>
    <row r="7" spans="2:12" ht="28.5" x14ac:dyDescent="0.4">
      <c r="B7" s="45" t="s">
        <v>4</v>
      </c>
      <c r="C7" s="44"/>
      <c r="D7" s="43"/>
      <c r="E7" s="42" t="s">
        <v>73</v>
      </c>
      <c r="F7" s="42" t="s">
        <v>72</v>
      </c>
      <c r="G7" s="42" t="s">
        <v>71</v>
      </c>
      <c r="H7" s="42" t="s">
        <v>70</v>
      </c>
      <c r="I7" s="42" t="s">
        <v>69</v>
      </c>
      <c r="J7" s="41" t="s">
        <v>68</v>
      </c>
      <c r="K7" s="41" t="s">
        <v>67</v>
      </c>
      <c r="L7" s="41" t="s">
        <v>66</v>
      </c>
    </row>
    <row r="8" spans="2:12" s="8" customFormat="1" ht="26.25" customHeight="1" x14ac:dyDescent="0.4">
      <c r="B8" s="34" t="s">
        <v>8</v>
      </c>
      <c r="C8" s="34" t="s">
        <v>9</v>
      </c>
      <c r="D8" s="9" t="s">
        <v>10</v>
      </c>
      <c r="E8" s="10">
        <v>442913275</v>
      </c>
      <c r="F8" s="10">
        <v>235243</v>
      </c>
      <c r="G8" s="10">
        <v>90598175</v>
      </c>
      <c r="H8" s="10"/>
      <c r="I8" s="10">
        <v>40761571</v>
      </c>
      <c r="J8" s="10">
        <f>+E8+F8+G8+H8+I8</f>
        <v>574508264</v>
      </c>
      <c r="K8" s="11"/>
      <c r="L8" s="10">
        <f>J8-ABS(K8)</f>
        <v>574508264</v>
      </c>
    </row>
    <row r="9" spans="2:12" s="8" customFormat="1" ht="26.25" customHeight="1" x14ac:dyDescent="0.4">
      <c r="B9" s="35"/>
      <c r="C9" s="35"/>
      <c r="D9" s="12" t="s">
        <v>11</v>
      </c>
      <c r="E9" s="13"/>
      <c r="F9" s="13">
        <v>27461873</v>
      </c>
      <c r="G9" s="13"/>
      <c r="H9" s="13"/>
      <c r="I9" s="13"/>
      <c r="J9" s="13">
        <f>+E9+F9+G9+H9+I9</f>
        <v>27461873</v>
      </c>
      <c r="K9" s="14"/>
      <c r="L9" s="13">
        <f>J9-ABS(K9)</f>
        <v>27461873</v>
      </c>
    </row>
    <row r="10" spans="2:12" s="8" customFormat="1" ht="26.25" customHeight="1" x14ac:dyDescent="0.4">
      <c r="B10" s="35"/>
      <c r="C10" s="35"/>
      <c r="D10" s="12" t="s">
        <v>12</v>
      </c>
      <c r="E10" s="13">
        <v>330000</v>
      </c>
      <c r="F10" s="13"/>
      <c r="G10" s="13"/>
      <c r="H10" s="13">
        <v>410000</v>
      </c>
      <c r="I10" s="13"/>
      <c r="J10" s="13">
        <f>+E10+F10+G10+H10+I10</f>
        <v>740000</v>
      </c>
      <c r="K10" s="15"/>
      <c r="L10" s="13">
        <f>J10-ABS(K10)</f>
        <v>740000</v>
      </c>
    </row>
    <row r="11" spans="2:12" s="8" customFormat="1" ht="26.25" customHeight="1" x14ac:dyDescent="0.4">
      <c r="B11" s="35"/>
      <c r="C11" s="36"/>
      <c r="D11" s="16" t="s">
        <v>13</v>
      </c>
      <c r="E11" s="17">
        <f>+E8+E9+E10</f>
        <v>443243275</v>
      </c>
      <c r="F11" s="17">
        <f>+F8+F9+F10</f>
        <v>27697116</v>
      </c>
      <c r="G11" s="17">
        <f>+G8+G9+G10</f>
        <v>90598175</v>
      </c>
      <c r="H11" s="17">
        <f>+H8+H9+H10</f>
        <v>410000</v>
      </c>
      <c r="I11" s="17">
        <f>+I8+I9+I10</f>
        <v>40761571</v>
      </c>
      <c r="J11" s="17">
        <f>+E11+F11+G11+H11+I11</f>
        <v>602710137</v>
      </c>
      <c r="K11" s="18">
        <f>+K8+K9+K10</f>
        <v>0</v>
      </c>
      <c r="L11" s="17">
        <f>J11-ABS(K11)</f>
        <v>602710137</v>
      </c>
    </row>
    <row r="12" spans="2:12" s="8" customFormat="1" ht="26.25" customHeight="1" x14ac:dyDescent="0.4">
      <c r="B12" s="35"/>
      <c r="C12" s="34" t="s">
        <v>14</v>
      </c>
      <c r="D12" s="12" t="s">
        <v>15</v>
      </c>
      <c r="E12" s="13">
        <v>324453678</v>
      </c>
      <c r="F12" s="13">
        <v>11273917</v>
      </c>
      <c r="G12" s="13">
        <v>64616674</v>
      </c>
      <c r="H12" s="13">
        <v>2561282</v>
      </c>
      <c r="I12" s="13">
        <v>29856469</v>
      </c>
      <c r="J12" s="13">
        <f>+E12+F12+G12+H12+I12</f>
        <v>432762020</v>
      </c>
      <c r="K12" s="11"/>
      <c r="L12" s="13">
        <f>J12-ABS(K12)</f>
        <v>432762020</v>
      </c>
    </row>
    <row r="13" spans="2:12" s="8" customFormat="1" ht="26.25" customHeight="1" x14ac:dyDescent="0.4">
      <c r="B13" s="35"/>
      <c r="C13" s="35"/>
      <c r="D13" s="12" t="s">
        <v>16</v>
      </c>
      <c r="E13" s="13">
        <v>90307780</v>
      </c>
      <c r="F13" s="13">
        <v>8598781</v>
      </c>
      <c r="G13" s="13">
        <v>13771998</v>
      </c>
      <c r="H13" s="13">
        <v>18071</v>
      </c>
      <c r="I13" s="13">
        <v>6508669</v>
      </c>
      <c r="J13" s="13">
        <f>+E13+F13+G13+H13+I13</f>
        <v>119205299</v>
      </c>
      <c r="K13" s="14"/>
      <c r="L13" s="13">
        <f>J13-ABS(K13)</f>
        <v>119205299</v>
      </c>
    </row>
    <row r="14" spans="2:12" s="8" customFormat="1" ht="26.25" customHeight="1" x14ac:dyDescent="0.4">
      <c r="B14" s="35"/>
      <c r="C14" s="35"/>
      <c r="D14" s="12" t="s">
        <v>17</v>
      </c>
      <c r="E14" s="13">
        <v>42432133</v>
      </c>
      <c r="F14" s="13">
        <v>3717601</v>
      </c>
      <c r="G14" s="13">
        <v>9415418</v>
      </c>
      <c r="H14" s="13">
        <v>419409</v>
      </c>
      <c r="I14" s="13">
        <v>4402424</v>
      </c>
      <c r="J14" s="13">
        <f>+E14+F14+G14+H14+I14</f>
        <v>60386985</v>
      </c>
      <c r="K14" s="14"/>
      <c r="L14" s="13">
        <f>J14-ABS(K14)</f>
        <v>60386985</v>
      </c>
    </row>
    <row r="15" spans="2:12" s="8" customFormat="1" ht="26.25" customHeight="1" x14ac:dyDescent="0.4">
      <c r="B15" s="35"/>
      <c r="C15" s="35"/>
      <c r="D15" s="12" t="s">
        <v>18</v>
      </c>
      <c r="E15" s="13">
        <v>100110</v>
      </c>
      <c r="F15" s="13"/>
      <c r="G15" s="13"/>
      <c r="H15" s="13"/>
      <c r="I15" s="13"/>
      <c r="J15" s="13">
        <f>+E15+F15+G15+H15+I15</f>
        <v>100110</v>
      </c>
      <c r="K15" s="14"/>
      <c r="L15" s="13">
        <f>J15-ABS(K15)</f>
        <v>100110</v>
      </c>
    </row>
    <row r="16" spans="2:12" s="8" customFormat="1" ht="26.25" customHeight="1" x14ac:dyDescent="0.4">
      <c r="B16" s="35"/>
      <c r="C16" s="35"/>
      <c r="D16" s="12" t="s">
        <v>19</v>
      </c>
      <c r="E16" s="13">
        <v>34894072</v>
      </c>
      <c r="F16" s="13">
        <v>935707</v>
      </c>
      <c r="G16" s="13">
        <v>3974530</v>
      </c>
      <c r="H16" s="13">
        <v>1394226</v>
      </c>
      <c r="I16" s="13">
        <v>1467474</v>
      </c>
      <c r="J16" s="13">
        <f>+E16+F16+G16+H16+I16</f>
        <v>42666009</v>
      </c>
      <c r="K16" s="14"/>
      <c r="L16" s="13">
        <f>J16-ABS(K16)</f>
        <v>42666009</v>
      </c>
    </row>
    <row r="17" spans="2:12" s="8" customFormat="1" ht="26.25" customHeight="1" x14ac:dyDescent="0.4">
      <c r="B17" s="35"/>
      <c r="C17" s="35"/>
      <c r="D17" s="12" t="s">
        <v>20</v>
      </c>
      <c r="E17" s="13">
        <v>-27254647</v>
      </c>
      <c r="F17" s="13"/>
      <c r="G17" s="13">
        <v>-837364</v>
      </c>
      <c r="H17" s="13"/>
      <c r="I17" s="13">
        <v>-324660</v>
      </c>
      <c r="J17" s="13">
        <f>+E17+F17+G17+H17+I17</f>
        <v>-28416671</v>
      </c>
      <c r="K17" s="14"/>
      <c r="L17" s="13">
        <f>J17-ABS(K17)</f>
        <v>-28416671</v>
      </c>
    </row>
    <row r="18" spans="2:12" s="8" customFormat="1" ht="26.25" customHeight="1" x14ac:dyDescent="0.4">
      <c r="B18" s="35"/>
      <c r="C18" s="35"/>
      <c r="D18" s="12" t="s">
        <v>21</v>
      </c>
      <c r="E18" s="13"/>
      <c r="F18" s="13"/>
      <c r="G18" s="13"/>
      <c r="H18" s="13"/>
      <c r="I18" s="13"/>
      <c r="J18" s="13">
        <f>+E18+F18+G18+H18+I18</f>
        <v>0</v>
      </c>
      <c r="K18" s="15"/>
      <c r="L18" s="13">
        <f>J18-ABS(K18)</f>
        <v>0</v>
      </c>
    </row>
    <row r="19" spans="2:12" s="8" customFormat="1" ht="26.25" customHeight="1" x14ac:dyDescent="0.4">
      <c r="B19" s="35"/>
      <c r="C19" s="36"/>
      <c r="D19" s="16" t="s">
        <v>22</v>
      </c>
      <c r="E19" s="17">
        <f>+E12+E13+E14+E15+E16+E17+E18</f>
        <v>464933126</v>
      </c>
      <c r="F19" s="17">
        <f>+F12+F13+F14+F15+F16+F17+F18</f>
        <v>24526006</v>
      </c>
      <c r="G19" s="17">
        <f>+G12+G13+G14+G15+G16+G17+G18</f>
        <v>90941256</v>
      </c>
      <c r="H19" s="17">
        <f>+H12+H13+H14+H15+H16+H17+H18</f>
        <v>4392988</v>
      </c>
      <c r="I19" s="17">
        <f>+I12+I13+I14+I15+I16+I17+I18</f>
        <v>41910376</v>
      </c>
      <c r="J19" s="17">
        <f>+E19+F19+G19+H19+I19</f>
        <v>626703752</v>
      </c>
      <c r="K19" s="18">
        <f>+K12+K13+K14+K15+K16+K17+K18</f>
        <v>0</v>
      </c>
      <c r="L19" s="17">
        <f>J19-ABS(K19)</f>
        <v>626703752</v>
      </c>
    </row>
    <row r="20" spans="2:12" s="8" customFormat="1" ht="26.25" customHeight="1" x14ac:dyDescent="0.4">
      <c r="B20" s="36"/>
      <c r="C20" s="19" t="s">
        <v>23</v>
      </c>
      <c r="D20" s="20"/>
      <c r="E20" s="21">
        <f xml:space="preserve"> +E11 - E19</f>
        <v>-21689851</v>
      </c>
      <c r="F20" s="21">
        <f xml:space="preserve"> +F11 - F19</f>
        <v>3171110</v>
      </c>
      <c r="G20" s="21">
        <f xml:space="preserve"> +G11 - G19</f>
        <v>-343081</v>
      </c>
      <c r="H20" s="21">
        <f xml:space="preserve"> +H11 - H19</f>
        <v>-3982988</v>
      </c>
      <c r="I20" s="21">
        <f xml:space="preserve"> +I11 - I19</f>
        <v>-1148805</v>
      </c>
      <c r="J20" s="21">
        <f>+E20+F20+G20+H20+I20</f>
        <v>-23993615</v>
      </c>
      <c r="K20" s="18">
        <f xml:space="preserve"> +K11 - K19</f>
        <v>0</v>
      </c>
      <c r="L20" s="21">
        <f>L11-L19</f>
        <v>-23993615</v>
      </c>
    </row>
    <row r="21" spans="2:12" s="8" customFormat="1" ht="26.25" customHeight="1" x14ac:dyDescent="0.4">
      <c r="B21" s="34" t="s">
        <v>24</v>
      </c>
      <c r="C21" s="34" t="s">
        <v>9</v>
      </c>
      <c r="D21" s="12" t="s">
        <v>25</v>
      </c>
      <c r="E21" s="13">
        <v>9246</v>
      </c>
      <c r="F21" s="13"/>
      <c r="G21" s="13"/>
      <c r="H21" s="13"/>
      <c r="I21" s="13"/>
      <c r="J21" s="13">
        <f>+E21+F21+G21+H21+I21</f>
        <v>9246</v>
      </c>
      <c r="K21" s="11"/>
      <c r="L21" s="13">
        <f>J21-ABS(K21)</f>
        <v>9246</v>
      </c>
    </row>
    <row r="22" spans="2:12" s="8" customFormat="1" ht="26.25" customHeight="1" x14ac:dyDescent="0.4">
      <c r="B22" s="35"/>
      <c r="C22" s="35"/>
      <c r="D22" s="12" t="s">
        <v>26</v>
      </c>
      <c r="E22" s="13">
        <v>1482</v>
      </c>
      <c r="F22" s="13"/>
      <c r="G22" s="13">
        <v>60</v>
      </c>
      <c r="H22" s="13">
        <v>1216</v>
      </c>
      <c r="I22" s="13">
        <v>52</v>
      </c>
      <c r="J22" s="13">
        <f>+E22+F22+G22+H22+I22</f>
        <v>2810</v>
      </c>
      <c r="K22" s="14"/>
      <c r="L22" s="13">
        <f>J22-ABS(K22)</f>
        <v>2810</v>
      </c>
    </row>
    <row r="23" spans="2:12" s="8" customFormat="1" ht="26.25" customHeight="1" x14ac:dyDescent="0.4">
      <c r="B23" s="35"/>
      <c r="C23" s="35"/>
      <c r="D23" s="12" t="s">
        <v>27</v>
      </c>
      <c r="E23" s="13">
        <v>1716249</v>
      </c>
      <c r="F23" s="13">
        <v>1615</v>
      </c>
      <c r="G23" s="13">
        <v>251966</v>
      </c>
      <c r="H23" s="13">
        <v>27247</v>
      </c>
      <c r="I23" s="13">
        <v>401553</v>
      </c>
      <c r="J23" s="13">
        <f>+E23+F23+G23+H23+I23</f>
        <v>2398630</v>
      </c>
      <c r="K23" s="15"/>
      <c r="L23" s="13">
        <f>J23-ABS(K23)</f>
        <v>2398630</v>
      </c>
    </row>
    <row r="24" spans="2:12" s="8" customFormat="1" ht="26.25" customHeight="1" x14ac:dyDescent="0.4">
      <c r="B24" s="35"/>
      <c r="C24" s="36"/>
      <c r="D24" s="16" t="s">
        <v>28</v>
      </c>
      <c r="E24" s="17">
        <f>+E21+E22+E23</f>
        <v>1726977</v>
      </c>
      <c r="F24" s="17">
        <f>+F21+F22+F23</f>
        <v>1615</v>
      </c>
      <c r="G24" s="17">
        <f>+G21+G22+G23</f>
        <v>252026</v>
      </c>
      <c r="H24" s="17">
        <f>+H21+H22+H23</f>
        <v>28463</v>
      </c>
      <c r="I24" s="17">
        <f>+I21+I22+I23</f>
        <v>401605</v>
      </c>
      <c r="J24" s="17">
        <f>+E24+F24+G24+H24+I24</f>
        <v>2410686</v>
      </c>
      <c r="K24" s="18">
        <f>+K21+K22+K23</f>
        <v>0</v>
      </c>
      <c r="L24" s="17">
        <f>J24-ABS(K24)</f>
        <v>2410686</v>
      </c>
    </row>
    <row r="25" spans="2:12" s="8" customFormat="1" ht="26.25" customHeight="1" x14ac:dyDescent="0.4">
      <c r="B25" s="35"/>
      <c r="C25" s="34" t="s">
        <v>14</v>
      </c>
      <c r="D25" s="12" t="s">
        <v>29</v>
      </c>
      <c r="E25" s="13">
        <v>86280</v>
      </c>
      <c r="F25" s="13"/>
      <c r="G25" s="13">
        <v>752189</v>
      </c>
      <c r="H25" s="13"/>
      <c r="I25" s="13"/>
      <c r="J25" s="13">
        <f>+E25+F25+G25+H25+I25</f>
        <v>838469</v>
      </c>
      <c r="K25" s="11"/>
      <c r="L25" s="13">
        <f>J25-ABS(K25)</f>
        <v>838469</v>
      </c>
    </row>
    <row r="26" spans="2:12" s="8" customFormat="1" ht="26.25" customHeight="1" x14ac:dyDescent="0.4">
      <c r="B26" s="35"/>
      <c r="C26" s="35"/>
      <c r="D26" s="12" t="s">
        <v>30</v>
      </c>
      <c r="E26" s="13">
        <v>8100</v>
      </c>
      <c r="F26" s="13"/>
      <c r="G26" s="13">
        <v>250000</v>
      </c>
      <c r="H26" s="13"/>
      <c r="I26" s="13">
        <v>560000</v>
      </c>
      <c r="J26" s="13">
        <f>+E26+F26+G26+H26+I26</f>
        <v>818100</v>
      </c>
      <c r="K26" s="15"/>
      <c r="L26" s="13">
        <f>J26-ABS(K26)</f>
        <v>818100</v>
      </c>
    </row>
    <row r="27" spans="2:12" s="8" customFormat="1" ht="26.25" customHeight="1" x14ac:dyDescent="0.4">
      <c r="B27" s="35"/>
      <c r="C27" s="36"/>
      <c r="D27" s="16" t="s">
        <v>31</v>
      </c>
      <c r="E27" s="17">
        <f>+E25+E26</f>
        <v>94380</v>
      </c>
      <c r="F27" s="17">
        <f>+F25+F26</f>
        <v>0</v>
      </c>
      <c r="G27" s="17">
        <f>+G25+G26</f>
        <v>1002189</v>
      </c>
      <c r="H27" s="17">
        <f>+H25+H26</f>
        <v>0</v>
      </c>
      <c r="I27" s="17">
        <f>+I25+I26</f>
        <v>560000</v>
      </c>
      <c r="J27" s="17">
        <f>+E27+F27+G27+H27+I27</f>
        <v>1656569</v>
      </c>
      <c r="K27" s="18">
        <f>+K25+K26</f>
        <v>0</v>
      </c>
      <c r="L27" s="17">
        <f>J27-ABS(K27)</f>
        <v>1656569</v>
      </c>
    </row>
    <row r="28" spans="2:12" s="8" customFormat="1" ht="26.25" customHeight="1" x14ac:dyDescent="0.4">
      <c r="B28" s="36"/>
      <c r="C28" s="19" t="s">
        <v>32</v>
      </c>
      <c r="D28" s="22"/>
      <c r="E28" s="23">
        <f xml:space="preserve"> +E24 - E27</f>
        <v>1632597</v>
      </c>
      <c r="F28" s="23">
        <f xml:space="preserve"> +F24 - F27</f>
        <v>1615</v>
      </c>
      <c r="G28" s="23">
        <f xml:space="preserve"> +G24 - G27</f>
        <v>-750163</v>
      </c>
      <c r="H28" s="23">
        <f xml:space="preserve"> +H24 - H27</f>
        <v>28463</v>
      </c>
      <c r="I28" s="23">
        <f xml:space="preserve"> +I24 - I27</f>
        <v>-158395</v>
      </c>
      <c r="J28" s="23">
        <f>+E28+F28+G28+H28+I28</f>
        <v>754117</v>
      </c>
      <c r="K28" s="18">
        <f xml:space="preserve"> +K24 - K27</f>
        <v>0</v>
      </c>
      <c r="L28" s="23">
        <f>L24-L27</f>
        <v>754117</v>
      </c>
    </row>
    <row r="29" spans="2:12" s="8" customFormat="1" ht="26.25" customHeight="1" x14ac:dyDescent="0.4">
      <c r="B29" s="19" t="s">
        <v>33</v>
      </c>
      <c r="C29" s="24"/>
      <c r="D29" s="20"/>
      <c r="E29" s="21">
        <f xml:space="preserve"> +E20 +E28</f>
        <v>-20057254</v>
      </c>
      <c r="F29" s="21">
        <f xml:space="preserve"> +F20 +F28</f>
        <v>3172725</v>
      </c>
      <c r="G29" s="21">
        <f xml:space="preserve"> +G20 +G28</f>
        <v>-1093244</v>
      </c>
      <c r="H29" s="21">
        <f xml:space="preserve"> +H20 +H28</f>
        <v>-3954525</v>
      </c>
      <c r="I29" s="21">
        <f xml:space="preserve"> +I20 +I28</f>
        <v>-1307200</v>
      </c>
      <c r="J29" s="21">
        <f>+E29+F29+G29+H29+I29</f>
        <v>-23239498</v>
      </c>
      <c r="K29" s="18">
        <f xml:space="preserve"> +K20 +K28</f>
        <v>0</v>
      </c>
      <c r="L29" s="21">
        <f>L20+L28</f>
        <v>-23239498</v>
      </c>
    </row>
    <row r="30" spans="2:12" s="8" customFormat="1" ht="26.25" customHeight="1" x14ac:dyDescent="0.4">
      <c r="B30" s="34" t="s">
        <v>34</v>
      </c>
      <c r="C30" s="34" t="s">
        <v>9</v>
      </c>
      <c r="D30" s="12" t="s">
        <v>35</v>
      </c>
      <c r="E30" s="13"/>
      <c r="F30" s="13"/>
      <c r="G30" s="13"/>
      <c r="H30" s="13"/>
      <c r="I30" s="13"/>
      <c r="J30" s="13">
        <f>+E30+F30+G30+H30+I30</f>
        <v>0</v>
      </c>
      <c r="K30" s="11"/>
      <c r="L30" s="13">
        <f>J30-ABS(K30)</f>
        <v>0</v>
      </c>
    </row>
    <row r="31" spans="2:12" s="8" customFormat="1" ht="26.25" customHeight="1" x14ac:dyDescent="0.4">
      <c r="B31" s="35"/>
      <c r="C31" s="35"/>
      <c r="D31" s="12" t="s">
        <v>36</v>
      </c>
      <c r="E31" s="13"/>
      <c r="F31" s="13"/>
      <c r="G31" s="13"/>
      <c r="H31" s="13"/>
      <c r="I31" s="13"/>
      <c r="J31" s="13">
        <f>+E31+F31+G31+H31+I31</f>
        <v>0</v>
      </c>
      <c r="K31" s="14"/>
      <c r="L31" s="13">
        <f>J31-ABS(K31)</f>
        <v>0</v>
      </c>
    </row>
    <row r="32" spans="2:12" s="8" customFormat="1" ht="26.25" customHeight="1" x14ac:dyDescent="0.4">
      <c r="B32" s="35"/>
      <c r="C32" s="35"/>
      <c r="D32" s="12" t="s">
        <v>37</v>
      </c>
      <c r="E32" s="13">
        <v>17034159</v>
      </c>
      <c r="F32" s="13"/>
      <c r="G32" s="13"/>
      <c r="H32" s="13"/>
      <c r="I32" s="13"/>
      <c r="J32" s="13">
        <f>+E32+F32+G32+H32+I32</f>
        <v>17034159</v>
      </c>
      <c r="K32" s="14"/>
      <c r="L32" s="13">
        <f>J32-ABS(K32)</f>
        <v>17034159</v>
      </c>
    </row>
    <row r="33" spans="2:12" s="8" customFormat="1" ht="26.25" customHeight="1" x14ac:dyDescent="0.4">
      <c r="B33" s="35"/>
      <c r="C33" s="35"/>
      <c r="D33" s="12" t="s">
        <v>55</v>
      </c>
      <c r="E33" s="13"/>
      <c r="F33" s="13"/>
      <c r="G33" s="13"/>
      <c r="H33" s="13"/>
      <c r="I33" s="13"/>
      <c r="J33" s="13">
        <f>+E33+F33+G33+H33+I33</f>
        <v>0</v>
      </c>
      <c r="K33" s="14"/>
      <c r="L33" s="13">
        <f>J33-ABS(K33)</f>
        <v>0</v>
      </c>
    </row>
    <row r="34" spans="2:12" s="8" customFormat="1" ht="26.25" customHeight="1" x14ac:dyDescent="0.4">
      <c r="B34" s="35"/>
      <c r="C34" s="35"/>
      <c r="D34" s="12" t="s">
        <v>65</v>
      </c>
      <c r="E34" s="13">
        <v>37358999</v>
      </c>
      <c r="F34" s="13">
        <v>3498300</v>
      </c>
      <c r="G34" s="13">
        <v>6447845</v>
      </c>
      <c r="H34" s="13">
        <v>4500000</v>
      </c>
      <c r="I34" s="13">
        <v>5445023</v>
      </c>
      <c r="J34" s="13">
        <f>+E34+F34+G34+H34+I34</f>
        <v>57250167</v>
      </c>
      <c r="K34" s="14"/>
      <c r="L34" s="13">
        <f>J34-ABS(K34)</f>
        <v>57250167</v>
      </c>
    </row>
    <row r="35" spans="2:12" s="8" customFormat="1" ht="26.25" customHeight="1" x14ac:dyDescent="0.4">
      <c r="B35" s="35"/>
      <c r="C35" s="35"/>
      <c r="D35" s="12" t="s">
        <v>38</v>
      </c>
      <c r="E35" s="13"/>
      <c r="F35" s="13"/>
      <c r="G35" s="13"/>
      <c r="H35" s="13"/>
      <c r="I35" s="13"/>
      <c r="J35" s="13">
        <f>+E35+F35+G35+H35+I35</f>
        <v>0</v>
      </c>
      <c r="K35" s="15"/>
      <c r="L35" s="13">
        <f>J35-ABS(K35)</f>
        <v>0</v>
      </c>
    </row>
    <row r="36" spans="2:12" s="8" customFormat="1" ht="26.25" customHeight="1" x14ac:dyDescent="0.4">
      <c r="B36" s="35"/>
      <c r="C36" s="36"/>
      <c r="D36" s="16" t="s">
        <v>39</v>
      </c>
      <c r="E36" s="17">
        <f>+E30+E31+E32+E33+E34+E35</f>
        <v>54393158</v>
      </c>
      <c r="F36" s="17">
        <f>+F30+F31+F32+F33+F34+F35</f>
        <v>3498300</v>
      </c>
      <c r="G36" s="17">
        <f>+G30+G31+G32+G33+G34+G35</f>
        <v>6447845</v>
      </c>
      <c r="H36" s="17">
        <f>+H30+H31+H32+H33+H34+H35</f>
        <v>4500000</v>
      </c>
      <c r="I36" s="17">
        <f>+I30+I31+I32+I33+I34+I35</f>
        <v>5445023</v>
      </c>
      <c r="J36" s="17">
        <f>+E36+F36+G36+H36+I36</f>
        <v>74284326</v>
      </c>
      <c r="K36" s="18">
        <f>+K30+K31+K32+K33+K34+K35</f>
        <v>0</v>
      </c>
      <c r="L36" s="17">
        <f>J36-ABS(K36)</f>
        <v>74284326</v>
      </c>
    </row>
    <row r="37" spans="2:12" s="8" customFormat="1" ht="26.25" customHeight="1" x14ac:dyDescent="0.4">
      <c r="B37" s="35"/>
      <c r="C37" s="34" t="s">
        <v>14</v>
      </c>
      <c r="D37" s="12" t="s">
        <v>40</v>
      </c>
      <c r="E37" s="13"/>
      <c r="F37" s="13"/>
      <c r="G37" s="13"/>
      <c r="H37" s="13"/>
      <c r="I37" s="13"/>
      <c r="J37" s="13">
        <f>+E37+F37+G37+H37+I37</f>
        <v>0</v>
      </c>
      <c r="K37" s="11"/>
      <c r="L37" s="13">
        <f>J37-ABS(K37)</f>
        <v>0</v>
      </c>
    </row>
    <row r="38" spans="2:12" s="8" customFormat="1" ht="26.25" customHeight="1" x14ac:dyDescent="0.4">
      <c r="B38" s="35"/>
      <c r="C38" s="35"/>
      <c r="D38" s="12" t="s">
        <v>41</v>
      </c>
      <c r="E38" s="13"/>
      <c r="F38" s="13"/>
      <c r="G38" s="13"/>
      <c r="H38" s="13"/>
      <c r="I38" s="13"/>
      <c r="J38" s="13">
        <f>+E38+F38+G38+H38+I38</f>
        <v>0</v>
      </c>
      <c r="K38" s="14"/>
      <c r="L38" s="13">
        <f>J38-ABS(K38)</f>
        <v>0</v>
      </c>
    </row>
    <row r="39" spans="2:12" s="8" customFormat="1" ht="26.25" customHeight="1" x14ac:dyDescent="0.4">
      <c r="B39" s="35"/>
      <c r="C39" s="35"/>
      <c r="D39" s="12" t="s">
        <v>42</v>
      </c>
      <c r="E39" s="13">
        <v>17034159</v>
      </c>
      <c r="F39" s="13"/>
      <c r="G39" s="13"/>
      <c r="H39" s="13"/>
      <c r="I39" s="13"/>
      <c r="J39" s="13">
        <f>+E39+F39+G39+H39+I39</f>
        <v>17034159</v>
      </c>
      <c r="K39" s="14"/>
      <c r="L39" s="13">
        <f>J39-ABS(K39)</f>
        <v>17034159</v>
      </c>
    </row>
    <row r="40" spans="2:12" s="8" customFormat="1" ht="26.25" customHeight="1" x14ac:dyDescent="0.4">
      <c r="B40" s="35"/>
      <c r="C40" s="35"/>
      <c r="D40" s="12" t="s">
        <v>54</v>
      </c>
      <c r="E40" s="13"/>
      <c r="F40" s="13"/>
      <c r="G40" s="13"/>
      <c r="H40" s="13"/>
      <c r="I40" s="13"/>
      <c r="J40" s="13">
        <f>+E40+F40+G40+H40+I40</f>
        <v>0</v>
      </c>
      <c r="K40" s="14"/>
      <c r="L40" s="13">
        <f>J40-ABS(K40)</f>
        <v>0</v>
      </c>
    </row>
    <row r="41" spans="2:12" s="8" customFormat="1" ht="26.25" customHeight="1" x14ac:dyDescent="0.4">
      <c r="B41" s="35"/>
      <c r="C41" s="35"/>
      <c r="D41" s="12" t="s">
        <v>64</v>
      </c>
      <c r="E41" s="13">
        <v>41691999</v>
      </c>
      <c r="F41" s="13">
        <v>10800000</v>
      </c>
      <c r="G41" s="13">
        <v>1537904</v>
      </c>
      <c r="H41" s="13">
        <v>8866945</v>
      </c>
      <c r="I41" s="13">
        <v>7000000</v>
      </c>
      <c r="J41" s="13">
        <f>+E41+F41+G41+H41+I41</f>
        <v>69896848</v>
      </c>
      <c r="K41" s="14"/>
      <c r="L41" s="13">
        <f>J41-ABS(K41)</f>
        <v>69896848</v>
      </c>
    </row>
    <row r="42" spans="2:12" s="8" customFormat="1" ht="26.25" customHeight="1" x14ac:dyDescent="0.4">
      <c r="B42" s="35"/>
      <c r="C42" s="35"/>
      <c r="D42" s="12" t="s">
        <v>43</v>
      </c>
      <c r="E42" s="13"/>
      <c r="F42" s="13"/>
      <c r="G42" s="13"/>
      <c r="H42" s="13"/>
      <c r="I42" s="13"/>
      <c r="J42" s="13">
        <f>+E42+F42+G42+H42+I42</f>
        <v>0</v>
      </c>
      <c r="K42" s="15"/>
      <c r="L42" s="13">
        <f>J42-ABS(K42)</f>
        <v>0</v>
      </c>
    </row>
    <row r="43" spans="2:12" s="8" customFormat="1" ht="26.25" customHeight="1" x14ac:dyDescent="0.4">
      <c r="B43" s="35"/>
      <c r="C43" s="36"/>
      <c r="D43" s="16" t="s">
        <v>44</v>
      </c>
      <c r="E43" s="17">
        <f>+E37+E38+E39+E40+E41+E42</f>
        <v>58726158</v>
      </c>
      <c r="F43" s="17">
        <f>+F37+F38+F39+F40+F41+F42</f>
        <v>10800000</v>
      </c>
      <c r="G43" s="17">
        <f>+G37+G38+G39+G40+G41+G42</f>
        <v>1537904</v>
      </c>
      <c r="H43" s="17">
        <f>+H37+H38+H39+H40+H41+H42</f>
        <v>8866945</v>
      </c>
      <c r="I43" s="17">
        <f>+I37+I38+I39+I40+I41+I42</f>
        <v>7000000</v>
      </c>
      <c r="J43" s="17">
        <f>+E43+F43+G43+H43+I43</f>
        <v>86931007</v>
      </c>
      <c r="K43" s="18">
        <f>+K37+K38+K39+K40+K41+K42</f>
        <v>0</v>
      </c>
      <c r="L43" s="17">
        <f>J43-ABS(K43)</f>
        <v>86931007</v>
      </c>
    </row>
    <row r="44" spans="2:12" s="8" customFormat="1" ht="26.25" customHeight="1" x14ac:dyDescent="0.4">
      <c r="B44" s="36"/>
      <c r="C44" s="25" t="s">
        <v>45</v>
      </c>
      <c r="D44" s="26"/>
      <c r="E44" s="27">
        <f xml:space="preserve"> +E36 - E43</f>
        <v>-4333000</v>
      </c>
      <c r="F44" s="27">
        <f xml:space="preserve"> +F36 - F43</f>
        <v>-7301700</v>
      </c>
      <c r="G44" s="27">
        <f xml:space="preserve"> +G36 - G43</f>
        <v>4909941</v>
      </c>
      <c r="H44" s="27">
        <f xml:space="preserve"> +H36 - H43</f>
        <v>-4366945</v>
      </c>
      <c r="I44" s="27">
        <f xml:space="preserve"> +I36 - I43</f>
        <v>-1554977</v>
      </c>
      <c r="J44" s="27">
        <f>+E44+F44+G44+H44+I44</f>
        <v>-12646681</v>
      </c>
      <c r="K44" s="18">
        <f xml:space="preserve"> +K36 - K43</f>
        <v>0</v>
      </c>
      <c r="L44" s="27">
        <f>L36-L43</f>
        <v>-12646681</v>
      </c>
    </row>
    <row r="45" spans="2:12" s="8" customFormat="1" ht="26.25" customHeight="1" x14ac:dyDescent="0.4">
      <c r="B45" s="19" t="s">
        <v>46</v>
      </c>
      <c r="C45" s="28"/>
      <c r="D45" s="29"/>
      <c r="E45" s="30">
        <f xml:space="preserve"> +E29 +E44</f>
        <v>-24390254</v>
      </c>
      <c r="F45" s="30">
        <f xml:space="preserve"> +F29 +F44</f>
        <v>-4128975</v>
      </c>
      <c r="G45" s="30">
        <f xml:space="preserve"> +G29 +G44</f>
        <v>3816697</v>
      </c>
      <c r="H45" s="30">
        <f xml:space="preserve"> +H29 +H44</f>
        <v>-8321470</v>
      </c>
      <c r="I45" s="30">
        <f xml:space="preserve"> +I29 +I44</f>
        <v>-2862177</v>
      </c>
      <c r="J45" s="30">
        <f>+E45+F45+G45+H45+I45</f>
        <v>-35886179</v>
      </c>
      <c r="K45" s="18">
        <f xml:space="preserve"> +K29 +K44</f>
        <v>0</v>
      </c>
      <c r="L45" s="30">
        <f>L29+L44</f>
        <v>-35886179</v>
      </c>
    </row>
    <row r="46" spans="2:12" s="8" customFormat="1" ht="26.25" customHeight="1" x14ac:dyDescent="0.4">
      <c r="B46" s="31" t="s">
        <v>47</v>
      </c>
      <c r="C46" s="28" t="s">
        <v>48</v>
      </c>
      <c r="D46" s="29"/>
      <c r="E46" s="30">
        <v>330319497</v>
      </c>
      <c r="F46" s="30">
        <v>35577279</v>
      </c>
      <c r="G46" s="30">
        <v>49736745</v>
      </c>
      <c r="H46" s="30">
        <v>57801255</v>
      </c>
      <c r="I46" s="30">
        <v>34509002</v>
      </c>
      <c r="J46" s="30">
        <f>+E46+F46+G46+H46+I46</f>
        <v>507943778</v>
      </c>
      <c r="K46" s="18"/>
      <c r="L46" s="30">
        <f>J46-ABS(K46)</f>
        <v>507943778</v>
      </c>
    </row>
    <row r="47" spans="2:12" s="8" customFormat="1" ht="26.25" customHeight="1" x14ac:dyDescent="0.4">
      <c r="B47" s="32"/>
      <c r="C47" s="28" t="s">
        <v>49</v>
      </c>
      <c r="D47" s="29"/>
      <c r="E47" s="30">
        <f xml:space="preserve"> +E45 +E46</f>
        <v>305929243</v>
      </c>
      <c r="F47" s="30">
        <f xml:space="preserve"> +F45 +F46</f>
        <v>31448304</v>
      </c>
      <c r="G47" s="30">
        <f xml:space="preserve"> +G45 +G46</f>
        <v>53553442</v>
      </c>
      <c r="H47" s="30">
        <f xml:space="preserve"> +H45 +H46</f>
        <v>49479785</v>
      </c>
      <c r="I47" s="30">
        <f xml:space="preserve"> +I45 +I46</f>
        <v>31646825</v>
      </c>
      <c r="J47" s="30">
        <f>+E47+F47+G47+H47+I47</f>
        <v>472057599</v>
      </c>
      <c r="K47" s="18">
        <f xml:space="preserve"> +K45 +K46</f>
        <v>0</v>
      </c>
      <c r="L47" s="30">
        <f>L45+L46</f>
        <v>472057599</v>
      </c>
    </row>
    <row r="48" spans="2:12" s="8" customFormat="1" ht="26.25" customHeight="1" x14ac:dyDescent="0.4">
      <c r="B48" s="32"/>
      <c r="C48" s="28" t="s">
        <v>50</v>
      </c>
      <c r="D48" s="29"/>
      <c r="E48" s="30"/>
      <c r="F48" s="30"/>
      <c r="G48" s="30"/>
      <c r="H48" s="30"/>
      <c r="I48" s="30"/>
      <c r="J48" s="30">
        <f>+E48+F48+G48+H48+I48</f>
        <v>0</v>
      </c>
      <c r="K48" s="18"/>
      <c r="L48" s="30">
        <f>J48-ABS(K48)</f>
        <v>0</v>
      </c>
    </row>
    <row r="49" spans="2:12" s="8" customFormat="1" ht="26.25" customHeight="1" x14ac:dyDescent="0.4">
      <c r="B49" s="32"/>
      <c r="C49" s="28" t="s">
        <v>51</v>
      </c>
      <c r="D49" s="29"/>
      <c r="E49" s="30">
        <v>15200000</v>
      </c>
      <c r="F49" s="30"/>
      <c r="G49" s="30"/>
      <c r="H49" s="30"/>
      <c r="I49" s="30">
        <v>140000</v>
      </c>
      <c r="J49" s="30">
        <f>+E49+F49+G49+H49+I49</f>
        <v>15340000</v>
      </c>
      <c r="K49" s="18"/>
      <c r="L49" s="30">
        <f>J49-ABS(K49)</f>
        <v>15340000</v>
      </c>
    </row>
    <row r="50" spans="2:12" s="8" customFormat="1" ht="26.25" customHeight="1" x14ac:dyDescent="0.4">
      <c r="B50" s="32"/>
      <c r="C50" s="28" t="s">
        <v>52</v>
      </c>
      <c r="D50" s="29"/>
      <c r="E50" s="30">
        <v>6400000</v>
      </c>
      <c r="F50" s="30"/>
      <c r="G50" s="30"/>
      <c r="H50" s="30"/>
      <c r="I50" s="30">
        <v>40000</v>
      </c>
      <c r="J50" s="30">
        <f>+E50+F50+G50+H50+I50</f>
        <v>6440000</v>
      </c>
      <c r="K50" s="18"/>
      <c r="L50" s="30">
        <f>J50-ABS(K50)</f>
        <v>6440000</v>
      </c>
    </row>
    <row r="51" spans="2:12" s="8" customFormat="1" ht="26.25" customHeight="1" x14ac:dyDescent="0.4">
      <c r="B51" s="33"/>
      <c r="C51" s="6" t="s">
        <v>53</v>
      </c>
      <c r="D51" s="29"/>
      <c r="E51" s="30">
        <f xml:space="preserve"> +E47 +E48 +E49 - E50</f>
        <v>314729243</v>
      </c>
      <c r="F51" s="30">
        <f xml:space="preserve"> +F47 +F48 +F49 - F50</f>
        <v>31448304</v>
      </c>
      <c r="G51" s="30">
        <f xml:space="preserve"> +G47 +G48 +G49 - G50</f>
        <v>53553442</v>
      </c>
      <c r="H51" s="30">
        <f xml:space="preserve"> +H47 +H48 +H49 - H50</f>
        <v>49479785</v>
      </c>
      <c r="I51" s="30">
        <f xml:space="preserve"> +I47 +I48 +I49 - I50</f>
        <v>31746825</v>
      </c>
      <c r="J51" s="30">
        <f>+E51+F51+G51+H51+I51</f>
        <v>480957599</v>
      </c>
      <c r="K51" s="18">
        <f xml:space="preserve"> +K47 +K48 +K49 - K50</f>
        <v>0</v>
      </c>
      <c r="L51" s="30">
        <f>L47+L48+L49-L50</f>
        <v>480957599</v>
      </c>
    </row>
  </sheetData>
  <mergeCells count="13">
    <mergeCell ref="B46:B51"/>
    <mergeCell ref="B21:B28"/>
    <mergeCell ref="C21:C24"/>
    <mergeCell ref="C25:C27"/>
    <mergeCell ref="B30:B44"/>
    <mergeCell ref="C30:C36"/>
    <mergeCell ref="C37:C43"/>
    <mergeCell ref="B3:L3"/>
    <mergeCell ref="B5:L5"/>
    <mergeCell ref="B7:D7"/>
    <mergeCell ref="B8:B20"/>
    <mergeCell ref="C8:C11"/>
    <mergeCell ref="C12:C19"/>
  </mergeCells>
  <phoneticPr fontId="1"/>
  <pageMargins left="0.7" right="0.7" top="0.75" bottom="0.75" header="0.3" footer="0.3"/>
  <pageSetup paperSize="9" scale="34" fitToHeight="0" orientation="portrait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511-8481-4E86-905A-99AC6A3C0A97}">
  <sheetPr>
    <pageSetUpPr fitToPage="1"/>
  </sheetPr>
  <dimension ref="B2:K51"/>
  <sheetViews>
    <sheetView showGridLines="0" tabSelected="1" workbookViewId="0">
      <selection activeCell="E47" sqref="E47"/>
    </sheetView>
  </sheetViews>
  <sheetFormatPr defaultRowHeight="18.75" x14ac:dyDescent="0.4"/>
  <cols>
    <col min="1" max="3" width="2.875" customWidth="1"/>
    <col min="4" max="4" width="57.5" customWidth="1"/>
    <col min="5" max="11" width="20.75" customWidth="1"/>
  </cols>
  <sheetData>
    <row r="2" spans="2:11" ht="21" x14ac:dyDescent="0.4">
      <c r="B2" s="1"/>
      <c r="C2" s="1"/>
      <c r="D2" s="1"/>
      <c r="E2" s="1"/>
      <c r="F2" s="1"/>
      <c r="G2" s="1"/>
      <c r="H2" s="1"/>
      <c r="I2" s="2"/>
      <c r="J2" s="3"/>
      <c r="K2" s="3" t="s">
        <v>75</v>
      </c>
    </row>
    <row r="3" spans="2:11" ht="21" x14ac:dyDescent="0.4">
      <c r="B3" s="37" t="s">
        <v>80</v>
      </c>
      <c r="C3" s="37"/>
      <c r="D3" s="37"/>
      <c r="E3" s="37"/>
      <c r="F3" s="37"/>
      <c r="G3" s="37"/>
      <c r="H3" s="37"/>
      <c r="I3" s="37"/>
      <c r="J3" s="37"/>
      <c r="K3" s="37"/>
    </row>
    <row r="4" spans="2:11" x14ac:dyDescent="0.4">
      <c r="B4" s="4"/>
      <c r="C4" s="4"/>
      <c r="D4" s="4"/>
      <c r="E4" s="4"/>
      <c r="F4" s="4"/>
      <c r="G4" s="4"/>
      <c r="H4" s="4"/>
      <c r="I4" s="4"/>
      <c r="J4" s="2"/>
      <c r="K4" s="2"/>
    </row>
    <row r="5" spans="2:11" ht="21" x14ac:dyDescent="0.4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4">
      <c r="B6" s="5"/>
      <c r="C6" s="5"/>
      <c r="D6" s="5"/>
      <c r="E6" s="5"/>
      <c r="F6" s="5"/>
      <c r="G6" s="5"/>
      <c r="H6" s="5"/>
      <c r="I6" s="2"/>
      <c r="J6" s="2"/>
      <c r="K6" s="5" t="s">
        <v>3</v>
      </c>
    </row>
    <row r="7" spans="2:11" ht="30" customHeight="1" x14ac:dyDescent="0.4">
      <c r="B7" s="50" t="s">
        <v>4</v>
      </c>
      <c r="C7" s="49"/>
      <c r="D7" s="48"/>
      <c r="E7" s="47" t="s">
        <v>79</v>
      </c>
      <c r="F7" s="47" t="s">
        <v>78</v>
      </c>
      <c r="G7" s="47" t="s">
        <v>77</v>
      </c>
      <c r="H7" s="47" t="s">
        <v>76</v>
      </c>
      <c r="I7" s="46" t="s">
        <v>68</v>
      </c>
      <c r="J7" s="46" t="s">
        <v>67</v>
      </c>
      <c r="K7" s="46" t="s">
        <v>66</v>
      </c>
    </row>
    <row r="8" spans="2:11" s="8" customFormat="1" ht="26.25" customHeight="1" x14ac:dyDescent="0.4">
      <c r="B8" s="34" t="s">
        <v>8</v>
      </c>
      <c r="C8" s="34" t="s">
        <v>9</v>
      </c>
      <c r="D8" s="9" t="s">
        <v>10</v>
      </c>
      <c r="E8" s="10">
        <v>32415246</v>
      </c>
      <c r="F8" s="10">
        <v>10221567</v>
      </c>
      <c r="G8" s="10">
        <v>39773184</v>
      </c>
      <c r="H8" s="10"/>
      <c r="I8" s="10">
        <f>+E8+F8+G8+H8</f>
        <v>82409997</v>
      </c>
      <c r="J8" s="11"/>
      <c r="K8" s="10">
        <f>I8-ABS(J8)</f>
        <v>82409997</v>
      </c>
    </row>
    <row r="9" spans="2:11" s="8" customFormat="1" ht="26.25" customHeight="1" x14ac:dyDescent="0.4">
      <c r="B9" s="35"/>
      <c r="C9" s="35"/>
      <c r="D9" s="12" t="s">
        <v>11</v>
      </c>
      <c r="E9" s="13"/>
      <c r="F9" s="13"/>
      <c r="G9" s="13"/>
      <c r="H9" s="13"/>
      <c r="I9" s="13">
        <f>+E9+F9+G9+H9</f>
        <v>0</v>
      </c>
      <c r="J9" s="14"/>
      <c r="K9" s="13">
        <f>I9-ABS(J9)</f>
        <v>0</v>
      </c>
    </row>
    <row r="10" spans="2:11" s="8" customFormat="1" ht="26.25" customHeight="1" x14ac:dyDescent="0.4">
      <c r="B10" s="35"/>
      <c r="C10" s="35"/>
      <c r="D10" s="12" t="s">
        <v>12</v>
      </c>
      <c r="E10" s="13"/>
      <c r="F10" s="13"/>
      <c r="G10" s="13"/>
      <c r="H10" s="13"/>
      <c r="I10" s="13">
        <f>+E10+F10+G10+H10</f>
        <v>0</v>
      </c>
      <c r="J10" s="15"/>
      <c r="K10" s="13">
        <f>I10-ABS(J10)</f>
        <v>0</v>
      </c>
    </row>
    <row r="11" spans="2:11" s="8" customFormat="1" ht="26.25" customHeight="1" x14ac:dyDescent="0.4">
      <c r="B11" s="35"/>
      <c r="C11" s="36"/>
      <c r="D11" s="16" t="s">
        <v>13</v>
      </c>
      <c r="E11" s="17">
        <f>+E8+E9+E10</f>
        <v>32415246</v>
      </c>
      <c r="F11" s="17">
        <f>+F8+F9+F10</f>
        <v>10221567</v>
      </c>
      <c r="G11" s="17">
        <f>+G8+G9+G10</f>
        <v>39773184</v>
      </c>
      <c r="H11" s="17">
        <f>+H8+H9+H10</f>
        <v>0</v>
      </c>
      <c r="I11" s="17">
        <f>+E11+F11+G11+H11</f>
        <v>82409997</v>
      </c>
      <c r="J11" s="18">
        <f>+J8+J9+J10</f>
        <v>0</v>
      </c>
      <c r="K11" s="17">
        <f>I11-ABS(J11)</f>
        <v>82409997</v>
      </c>
    </row>
    <row r="12" spans="2:11" s="8" customFormat="1" ht="26.25" customHeight="1" x14ac:dyDescent="0.4">
      <c r="B12" s="35"/>
      <c r="C12" s="34" t="s">
        <v>14</v>
      </c>
      <c r="D12" s="12" t="s">
        <v>15</v>
      </c>
      <c r="E12" s="13">
        <v>27051972</v>
      </c>
      <c r="F12" s="13">
        <v>12327083</v>
      </c>
      <c r="G12" s="13">
        <v>29438561</v>
      </c>
      <c r="H12" s="13"/>
      <c r="I12" s="13">
        <f>+E12+F12+G12+H12</f>
        <v>68817616</v>
      </c>
      <c r="J12" s="11"/>
      <c r="K12" s="13">
        <f>I12-ABS(J12)</f>
        <v>68817616</v>
      </c>
    </row>
    <row r="13" spans="2:11" s="8" customFormat="1" ht="26.25" customHeight="1" x14ac:dyDescent="0.4">
      <c r="B13" s="35"/>
      <c r="C13" s="35"/>
      <c r="D13" s="12" t="s">
        <v>16</v>
      </c>
      <c r="E13" s="13">
        <v>1441467</v>
      </c>
      <c r="F13" s="13">
        <v>351681</v>
      </c>
      <c r="G13" s="13">
        <v>1041130</v>
      </c>
      <c r="H13" s="13"/>
      <c r="I13" s="13">
        <f>+E13+F13+G13+H13</f>
        <v>2834278</v>
      </c>
      <c r="J13" s="14"/>
      <c r="K13" s="13">
        <f>I13-ABS(J13)</f>
        <v>2834278</v>
      </c>
    </row>
    <row r="14" spans="2:11" s="8" customFormat="1" ht="26.25" customHeight="1" x14ac:dyDescent="0.4">
      <c r="B14" s="35"/>
      <c r="C14" s="35"/>
      <c r="D14" s="12" t="s">
        <v>17</v>
      </c>
      <c r="E14" s="13">
        <v>3223015</v>
      </c>
      <c r="F14" s="13">
        <v>872603</v>
      </c>
      <c r="G14" s="13">
        <v>7692662</v>
      </c>
      <c r="H14" s="13">
        <v>31230</v>
      </c>
      <c r="I14" s="13">
        <f>+E14+F14+G14+H14</f>
        <v>11819510</v>
      </c>
      <c r="J14" s="14"/>
      <c r="K14" s="13">
        <f>I14-ABS(J14)</f>
        <v>11819510</v>
      </c>
    </row>
    <row r="15" spans="2:11" s="8" customFormat="1" ht="26.25" customHeight="1" x14ac:dyDescent="0.4">
      <c r="B15" s="35"/>
      <c r="C15" s="35"/>
      <c r="D15" s="12" t="s">
        <v>18</v>
      </c>
      <c r="E15" s="13"/>
      <c r="F15" s="13"/>
      <c r="G15" s="13"/>
      <c r="H15" s="13"/>
      <c r="I15" s="13">
        <f>+E15+F15+G15+H15</f>
        <v>0</v>
      </c>
      <c r="J15" s="14"/>
      <c r="K15" s="13">
        <f>I15-ABS(J15)</f>
        <v>0</v>
      </c>
    </row>
    <row r="16" spans="2:11" s="8" customFormat="1" ht="26.25" customHeight="1" x14ac:dyDescent="0.4">
      <c r="B16" s="35"/>
      <c r="C16" s="35"/>
      <c r="D16" s="12" t="s">
        <v>19</v>
      </c>
      <c r="E16" s="13">
        <v>1628000</v>
      </c>
      <c r="F16" s="13"/>
      <c r="G16" s="13">
        <v>49327</v>
      </c>
      <c r="H16" s="13"/>
      <c r="I16" s="13">
        <f>+E16+F16+G16+H16</f>
        <v>1677327</v>
      </c>
      <c r="J16" s="14"/>
      <c r="K16" s="13">
        <f>I16-ABS(J16)</f>
        <v>1677327</v>
      </c>
    </row>
    <row r="17" spans="2:11" s="8" customFormat="1" ht="26.25" customHeight="1" x14ac:dyDescent="0.4">
      <c r="B17" s="35"/>
      <c r="C17" s="35"/>
      <c r="D17" s="12" t="s">
        <v>20</v>
      </c>
      <c r="E17" s="13">
        <v>-1292500</v>
      </c>
      <c r="F17" s="13"/>
      <c r="G17" s="13"/>
      <c r="H17" s="13"/>
      <c r="I17" s="13">
        <f>+E17+F17+G17+H17</f>
        <v>-1292500</v>
      </c>
      <c r="J17" s="14"/>
      <c r="K17" s="13">
        <f>I17-ABS(J17)</f>
        <v>-1292500</v>
      </c>
    </row>
    <row r="18" spans="2:11" s="8" customFormat="1" ht="26.25" customHeight="1" x14ac:dyDescent="0.4">
      <c r="B18" s="35"/>
      <c r="C18" s="35"/>
      <c r="D18" s="12" t="s">
        <v>21</v>
      </c>
      <c r="E18" s="13"/>
      <c r="F18" s="13"/>
      <c r="G18" s="13"/>
      <c r="H18" s="13"/>
      <c r="I18" s="13">
        <f>+E18+F18+G18+H18</f>
        <v>0</v>
      </c>
      <c r="J18" s="15"/>
      <c r="K18" s="13">
        <f>I18-ABS(J18)</f>
        <v>0</v>
      </c>
    </row>
    <row r="19" spans="2:11" s="8" customFormat="1" ht="26.25" customHeight="1" x14ac:dyDescent="0.4">
      <c r="B19" s="35"/>
      <c r="C19" s="36"/>
      <c r="D19" s="16" t="s">
        <v>22</v>
      </c>
      <c r="E19" s="17">
        <f>+E12+E13+E14+E15+E16+E17+E18</f>
        <v>32051954</v>
      </c>
      <c r="F19" s="17">
        <f>+F12+F13+F14+F15+F16+F17+F18</f>
        <v>13551367</v>
      </c>
      <c r="G19" s="17">
        <f>+G12+G13+G14+G15+G16+G17+G18</f>
        <v>38221680</v>
      </c>
      <c r="H19" s="17">
        <f>+H12+H13+H14+H15+H16+H17+H18</f>
        <v>31230</v>
      </c>
      <c r="I19" s="17">
        <f>+E19+F19+G19+H19</f>
        <v>83856231</v>
      </c>
      <c r="J19" s="18">
        <f>+J12+J13+J14+J15+J16+J17+J18</f>
        <v>0</v>
      </c>
      <c r="K19" s="17">
        <f>I19-ABS(J19)</f>
        <v>83856231</v>
      </c>
    </row>
    <row r="20" spans="2:11" s="8" customFormat="1" ht="26.25" customHeight="1" x14ac:dyDescent="0.4">
      <c r="B20" s="36"/>
      <c r="C20" s="19" t="s">
        <v>23</v>
      </c>
      <c r="D20" s="20"/>
      <c r="E20" s="21">
        <f xml:space="preserve"> +E11 - E19</f>
        <v>363292</v>
      </c>
      <c r="F20" s="21">
        <f xml:space="preserve"> +F11 - F19</f>
        <v>-3329800</v>
      </c>
      <c r="G20" s="21">
        <f xml:space="preserve"> +G11 - G19</f>
        <v>1551504</v>
      </c>
      <c r="H20" s="21">
        <f xml:space="preserve"> +H11 - H19</f>
        <v>-31230</v>
      </c>
      <c r="I20" s="21">
        <f>+E20+F20+G20+H20</f>
        <v>-1446234</v>
      </c>
      <c r="J20" s="18">
        <f xml:space="preserve"> +J11 - J19</f>
        <v>0</v>
      </c>
      <c r="K20" s="21">
        <f>K11-K19</f>
        <v>-1446234</v>
      </c>
    </row>
    <row r="21" spans="2:11" s="8" customFormat="1" ht="26.25" customHeight="1" x14ac:dyDescent="0.4">
      <c r="B21" s="34" t="s">
        <v>24</v>
      </c>
      <c r="C21" s="34" t="s">
        <v>9</v>
      </c>
      <c r="D21" s="12" t="s">
        <v>25</v>
      </c>
      <c r="E21" s="13"/>
      <c r="F21" s="13"/>
      <c r="G21" s="13"/>
      <c r="H21" s="13"/>
      <c r="I21" s="13">
        <f>+E21+F21+G21+H21</f>
        <v>0</v>
      </c>
      <c r="J21" s="11"/>
      <c r="K21" s="13">
        <f>I21-ABS(J21)</f>
        <v>0</v>
      </c>
    </row>
    <row r="22" spans="2:11" s="8" customFormat="1" ht="26.25" customHeight="1" x14ac:dyDescent="0.4">
      <c r="B22" s="35"/>
      <c r="C22" s="35"/>
      <c r="D22" s="12" t="s">
        <v>26</v>
      </c>
      <c r="E22" s="13">
        <v>22</v>
      </c>
      <c r="F22" s="13"/>
      <c r="G22" s="13">
        <v>80</v>
      </c>
      <c r="H22" s="13"/>
      <c r="I22" s="13">
        <f>+E22+F22+G22+H22</f>
        <v>102</v>
      </c>
      <c r="J22" s="14"/>
      <c r="K22" s="13">
        <f>I22-ABS(J22)</f>
        <v>102</v>
      </c>
    </row>
    <row r="23" spans="2:11" s="8" customFormat="1" ht="26.25" customHeight="1" x14ac:dyDescent="0.4">
      <c r="B23" s="35"/>
      <c r="C23" s="35"/>
      <c r="D23" s="12" t="s">
        <v>27</v>
      </c>
      <c r="E23" s="13">
        <v>3289</v>
      </c>
      <c r="F23" s="13">
        <v>5874</v>
      </c>
      <c r="G23" s="13">
        <v>136890</v>
      </c>
      <c r="H23" s="13"/>
      <c r="I23" s="13">
        <f>+E23+F23+G23+H23</f>
        <v>146053</v>
      </c>
      <c r="J23" s="15"/>
      <c r="K23" s="13">
        <f>I23-ABS(J23)</f>
        <v>146053</v>
      </c>
    </row>
    <row r="24" spans="2:11" s="8" customFormat="1" ht="26.25" customHeight="1" x14ac:dyDescent="0.4">
      <c r="B24" s="35"/>
      <c r="C24" s="36"/>
      <c r="D24" s="16" t="s">
        <v>28</v>
      </c>
      <c r="E24" s="17">
        <f>+E21+E22+E23</f>
        <v>3311</v>
      </c>
      <c r="F24" s="17">
        <f>+F21+F22+F23</f>
        <v>5874</v>
      </c>
      <c r="G24" s="17">
        <f>+G21+G22+G23</f>
        <v>136970</v>
      </c>
      <c r="H24" s="17">
        <f>+H21+H22+H23</f>
        <v>0</v>
      </c>
      <c r="I24" s="17">
        <f>+E24+F24+G24+H24</f>
        <v>146155</v>
      </c>
      <c r="J24" s="18">
        <f>+J21+J22+J23</f>
        <v>0</v>
      </c>
      <c r="K24" s="17">
        <f>I24-ABS(J24)</f>
        <v>146155</v>
      </c>
    </row>
    <row r="25" spans="2:11" s="8" customFormat="1" ht="26.25" customHeight="1" x14ac:dyDescent="0.4">
      <c r="B25" s="35"/>
      <c r="C25" s="34" t="s">
        <v>14</v>
      </c>
      <c r="D25" s="12" t="s">
        <v>29</v>
      </c>
      <c r="E25" s="13"/>
      <c r="F25" s="13"/>
      <c r="G25" s="13"/>
      <c r="H25" s="13"/>
      <c r="I25" s="13">
        <f>+E25+F25+G25+H25</f>
        <v>0</v>
      </c>
      <c r="J25" s="11"/>
      <c r="K25" s="13">
        <f>I25-ABS(J25)</f>
        <v>0</v>
      </c>
    </row>
    <row r="26" spans="2:11" s="8" customFormat="1" ht="26.25" customHeight="1" x14ac:dyDescent="0.4">
      <c r="B26" s="35"/>
      <c r="C26" s="35"/>
      <c r="D26" s="12" t="s">
        <v>30</v>
      </c>
      <c r="E26" s="13"/>
      <c r="F26" s="13"/>
      <c r="G26" s="13">
        <v>15000</v>
      </c>
      <c r="H26" s="13"/>
      <c r="I26" s="13">
        <f>+E26+F26+G26+H26</f>
        <v>15000</v>
      </c>
      <c r="J26" s="15"/>
      <c r="K26" s="13">
        <f>I26-ABS(J26)</f>
        <v>15000</v>
      </c>
    </row>
    <row r="27" spans="2:11" s="8" customFormat="1" ht="26.25" customHeight="1" x14ac:dyDescent="0.4">
      <c r="B27" s="35"/>
      <c r="C27" s="36"/>
      <c r="D27" s="16" t="s">
        <v>31</v>
      </c>
      <c r="E27" s="17">
        <f>+E25+E26</f>
        <v>0</v>
      </c>
      <c r="F27" s="17">
        <f>+F25+F26</f>
        <v>0</v>
      </c>
      <c r="G27" s="17">
        <f>+G25+G26</f>
        <v>15000</v>
      </c>
      <c r="H27" s="17">
        <f>+H25+H26</f>
        <v>0</v>
      </c>
      <c r="I27" s="17">
        <f>+E27+F27+G27+H27</f>
        <v>15000</v>
      </c>
      <c r="J27" s="18">
        <f>+J25+J26</f>
        <v>0</v>
      </c>
      <c r="K27" s="17">
        <f>I27-ABS(J27)</f>
        <v>15000</v>
      </c>
    </row>
    <row r="28" spans="2:11" s="8" customFormat="1" ht="26.25" customHeight="1" x14ac:dyDescent="0.4">
      <c r="B28" s="36"/>
      <c r="C28" s="19" t="s">
        <v>32</v>
      </c>
      <c r="D28" s="22"/>
      <c r="E28" s="23">
        <f xml:space="preserve"> +E24 - E27</f>
        <v>3311</v>
      </c>
      <c r="F28" s="23">
        <f xml:space="preserve"> +F24 - F27</f>
        <v>5874</v>
      </c>
      <c r="G28" s="23">
        <f xml:space="preserve"> +G24 - G27</f>
        <v>121970</v>
      </c>
      <c r="H28" s="23">
        <f xml:space="preserve"> +H24 - H27</f>
        <v>0</v>
      </c>
      <c r="I28" s="23">
        <f>+E28+F28+G28+H28</f>
        <v>131155</v>
      </c>
      <c r="J28" s="18">
        <f xml:space="preserve"> +J24 - J27</f>
        <v>0</v>
      </c>
      <c r="K28" s="23">
        <f>K24-K27</f>
        <v>131155</v>
      </c>
    </row>
    <row r="29" spans="2:11" s="8" customFormat="1" ht="26.25" customHeight="1" x14ac:dyDescent="0.4">
      <c r="B29" s="19" t="s">
        <v>33</v>
      </c>
      <c r="C29" s="24"/>
      <c r="D29" s="20"/>
      <c r="E29" s="21">
        <f xml:space="preserve"> +E20 +E28</f>
        <v>366603</v>
      </c>
      <c r="F29" s="21">
        <f xml:space="preserve"> +F20 +F28</f>
        <v>-3323926</v>
      </c>
      <c r="G29" s="21">
        <f xml:space="preserve"> +G20 +G28</f>
        <v>1673474</v>
      </c>
      <c r="H29" s="21">
        <f xml:space="preserve"> +H20 +H28</f>
        <v>-31230</v>
      </c>
      <c r="I29" s="21">
        <f>+E29+F29+G29+H29</f>
        <v>-1315079</v>
      </c>
      <c r="J29" s="18">
        <f xml:space="preserve"> +J20 +J28</f>
        <v>0</v>
      </c>
      <c r="K29" s="21">
        <f>K20+K28</f>
        <v>-1315079</v>
      </c>
    </row>
    <row r="30" spans="2:11" s="8" customFormat="1" ht="26.25" customHeight="1" x14ac:dyDescent="0.4">
      <c r="B30" s="34" t="s">
        <v>34</v>
      </c>
      <c r="C30" s="34" t="s">
        <v>9</v>
      </c>
      <c r="D30" s="12" t="s">
        <v>35</v>
      </c>
      <c r="E30" s="13"/>
      <c r="F30" s="13"/>
      <c r="G30" s="13"/>
      <c r="H30" s="13"/>
      <c r="I30" s="13">
        <f>+E30+F30+G30+H30</f>
        <v>0</v>
      </c>
      <c r="J30" s="11"/>
      <c r="K30" s="13">
        <f>I30-ABS(J30)</f>
        <v>0</v>
      </c>
    </row>
    <row r="31" spans="2:11" s="8" customFormat="1" ht="26.25" customHeight="1" x14ac:dyDescent="0.4">
      <c r="B31" s="35"/>
      <c r="C31" s="35"/>
      <c r="D31" s="12" t="s">
        <v>36</v>
      </c>
      <c r="E31" s="13"/>
      <c r="F31" s="13"/>
      <c r="G31" s="13"/>
      <c r="H31" s="13"/>
      <c r="I31" s="13">
        <f>+E31+F31+G31+H31</f>
        <v>0</v>
      </c>
      <c r="J31" s="14"/>
      <c r="K31" s="13">
        <f>I31-ABS(J31)</f>
        <v>0</v>
      </c>
    </row>
    <row r="32" spans="2:11" s="8" customFormat="1" ht="26.25" customHeight="1" x14ac:dyDescent="0.4">
      <c r="B32" s="35"/>
      <c r="C32" s="35"/>
      <c r="D32" s="12" t="s">
        <v>37</v>
      </c>
      <c r="E32" s="13"/>
      <c r="F32" s="13"/>
      <c r="G32" s="13"/>
      <c r="H32" s="13"/>
      <c r="I32" s="13">
        <f>+E32+F32+G32+H32</f>
        <v>0</v>
      </c>
      <c r="J32" s="14"/>
      <c r="K32" s="13">
        <f>I32-ABS(J32)</f>
        <v>0</v>
      </c>
    </row>
    <row r="33" spans="2:11" s="8" customFormat="1" ht="26.25" customHeight="1" x14ac:dyDescent="0.4">
      <c r="B33" s="35"/>
      <c r="C33" s="35"/>
      <c r="D33" s="12" t="s">
        <v>55</v>
      </c>
      <c r="E33" s="13"/>
      <c r="F33" s="13"/>
      <c r="G33" s="13"/>
      <c r="H33" s="13"/>
      <c r="I33" s="13">
        <f>+E33+F33+G33+H33</f>
        <v>0</v>
      </c>
      <c r="J33" s="14"/>
      <c r="K33" s="13">
        <f>I33-ABS(J33)</f>
        <v>0</v>
      </c>
    </row>
    <row r="34" spans="2:11" s="8" customFormat="1" ht="26.25" customHeight="1" x14ac:dyDescent="0.4">
      <c r="B34" s="35"/>
      <c r="C34" s="35"/>
      <c r="D34" s="12" t="s">
        <v>65</v>
      </c>
      <c r="E34" s="13">
        <v>6770435</v>
      </c>
      <c r="F34" s="13">
        <v>2472708</v>
      </c>
      <c r="G34" s="13">
        <v>15393403</v>
      </c>
      <c r="H34" s="13">
        <v>31230</v>
      </c>
      <c r="I34" s="13">
        <f>+E34+F34+G34+H34</f>
        <v>24667776</v>
      </c>
      <c r="J34" s="14"/>
      <c r="K34" s="13">
        <f>I34-ABS(J34)</f>
        <v>24667776</v>
      </c>
    </row>
    <row r="35" spans="2:11" s="8" customFormat="1" ht="26.25" customHeight="1" x14ac:dyDescent="0.4">
      <c r="B35" s="35"/>
      <c r="C35" s="35"/>
      <c r="D35" s="12" t="s">
        <v>38</v>
      </c>
      <c r="E35" s="13"/>
      <c r="F35" s="13"/>
      <c r="G35" s="13"/>
      <c r="H35" s="13"/>
      <c r="I35" s="13">
        <f>+E35+F35+G35+H35</f>
        <v>0</v>
      </c>
      <c r="J35" s="15"/>
      <c r="K35" s="13">
        <f>I35-ABS(J35)</f>
        <v>0</v>
      </c>
    </row>
    <row r="36" spans="2:11" s="8" customFormat="1" ht="26.25" customHeight="1" x14ac:dyDescent="0.4">
      <c r="B36" s="35"/>
      <c r="C36" s="36"/>
      <c r="D36" s="16" t="s">
        <v>39</v>
      </c>
      <c r="E36" s="17">
        <f>+E30+E31+E32+E33+E34+E35</f>
        <v>6770435</v>
      </c>
      <c r="F36" s="17">
        <f>+F30+F31+F32+F33+F34+F35</f>
        <v>2472708</v>
      </c>
      <c r="G36" s="17">
        <f>+G30+G31+G32+G33+G34+G35</f>
        <v>15393403</v>
      </c>
      <c r="H36" s="17">
        <f>+H30+H31+H32+H33+H34+H35</f>
        <v>31230</v>
      </c>
      <c r="I36" s="17">
        <f>+E36+F36+G36+H36</f>
        <v>24667776</v>
      </c>
      <c r="J36" s="18">
        <f>+J30+J31+J32+J33+J34+J35</f>
        <v>0</v>
      </c>
      <c r="K36" s="17">
        <f>I36-ABS(J36)</f>
        <v>24667776</v>
      </c>
    </row>
    <row r="37" spans="2:11" s="8" customFormat="1" ht="26.25" customHeight="1" x14ac:dyDescent="0.4">
      <c r="B37" s="35"/>
      <c r="C37" s="34" t="s">
        <v>14</v>
      </c>
      <c r="D37" s="12" t="s">
        <v>40</v>
      </c>
      <c r="E37" s="13"/>
      <c r="F37" s="13"/>
      <c r="G37" s="13"/>
      <c r="H37" s="13"/>
      <c r="I37" s="13">
        <f>+E37+F37+G37+H37</f>
        <v>0</v>
      </c>
      <c r="J37" s="11"/>
      <c r="K37" s="13">
        <f>I37-ABS(J37)</f>
        <v>0</v>
      </c>
    </row>
    <row r="38" spans="2:11" s="8" customFormat="1" ht="26.25" customHeight="1" x14ac:dyDescent="0.4">
      <c r="B38" s="35"/>
      <c r="C38" s="35"/>
      <c r="D38" s="12" t="s">
        <v>41</v>
      </c>
      <c r="E38" s="13"/>
      <c r="F38" s="13"/>
      <c r="G38" s="13"/>
      <c r="H38" s="13"/>
      <c r="I38" s="13">
        <f>+E38+F38+G38+H38</f>
        <v>0</v>
      </c>
      <c r="J38" s="14"/>
      <c r="K38" s="13">
        <f>I38-ABS(J38)</f>
        <v>0</v>
      </c>
    </row>
    <row r="39" spans="2:11" s="8" customFormat="1" ht="26.25" customHeight="1" x14ac:dyDescent="0.4">
      <c r="B39" s="35"/>
      <c r="C39" s="35"/>
      <c r="D39" s="12" t="s">
        <v>42</v>
      </c>
      <c r="E39" s="13"/>
      <c r="F39" s="13"/>
      <c r="G39" s="13"/>
      <c r="H39" s="13"/>
      <c r="I39" s="13">
        <f>+E39+F39+G39+H39</f>
        <v>0</v>
      </c>
      <c r="J39" s="14"/>
      <c r="K39" s="13">
        <f>I39-ABS(J39)</f>
        <v>0</v>
      </c>
    </row>
    <row r="40" spans="2:11" s="8" customFormat="1" ht="26.25" customHeight="1" x14ac:dyDescent="0.4">
      <c r="B40" s="35"/>
      <c r="C40" s="35"/>
      <c r="D40" s="12" t="s">
        <v>54</v>
      </c>
      <c r="E40" s="13"/>
      <c r="F40" s="13"/>
      <c r="G40" s="13"/>
      <c r="H40" s="13"/>
      <c r="I40" s="13">
        <f>+E40+F40+G40+H40</f>
        <v>0</v>
      </c>
      <c r="J40" s="14"/>
      <c r="K40" s="13">
        <f>I40-ABS(J40)</f>
        <v>0</v>
      </c>
    </row>
    <row r="41" spans="2:11" s="8" customFormat="1" ht="26.25" customHeight="1" x14ac:dyDescent="0.4">
      <c r="B41" s="35"/>
      <c r="C41" s="35"/>
      <c r="D41" s="12" t="s">
        <v>64</v>
      </c>
      <c r="E41" s="13">
        <v>5000000</v>
      </c>
      <c r="F41" s="13"/>
      <c r="G41" s="13">
        <v>7021095</v>
      </c>
      <c r="H41" s="13"/>
      <c r="I41" s="13">
        <f>+E41+F41+G41+H41</f>
        <v>12021095</v>
      </c>
      <c r="J41" s="14"/>
      <c r="K41" s="13">
        <f>I41-ABS(J41)</f>
        <v>12021095</v>
      </c>
    </row>
    <row r="42" spans="2:11" s="8" customFormat="1" ht="26.25" customHeight="1" x14ac:dyDescent="0.4">
      <c r="B42" s="35"/>
      <c r="C42" s="35"/>
      <c r="D42" s="12" t="s">
        <v>43</v>
      </c>
      <c r="E42" s="13"/>
      <c r="F42" s="13"/>
      <c r="G42" s="13"/>
      <c r="H42" s="13"/>
      <c r="I42" s="13">
        <f>+E42+F42+G42+H42</f>
        <v>0</v>
      </c>
      <c r="J42" s="15"/>
      <c r="K42" s="13">
        <f>I42-ABS(J42)</f>
        <v>0</v>
      </c>
    </row>
    <row r="43" spans="2:11" s="8" customFormat="1" ht="26.25" customHeight="1" x14ac:dyDescent="0.4">
      <c r="B43" s="35"/>
      <c r="C43" s="36"/>
      <c r="D43" s="16" t="s">
        <v>44</v>
      </c>
      <c r="E43" s="17">
        <f>+E37+E38+E39+E40+E41+E42</f>
        <v>5000000</v>
      </c>
      <c r="F43" s="17">
        <f>+F37+F38+F39+F40+F41+F42</f>
        <v>0</v>
      </c>
      <c r="G43" s="17">
        <f>+G37+G38+G39+G40+G41+G42</f>
        <v>7021095</v>
      </c>
      <c r="H43" s="17">
        <f>+H37+H38+H39+H40+H41+H42</f>
        <v>0</v>
      </c>
      <c r="I43" s="17">
        <f>+E43+F43+G43+H43</f>
        <v>12021095</v>
      </c>
      <c r="J43" s="18">
        <f>+J37+J38+J39+J40+J41+J42</f>
        <v>0</v>
      </c>
      <c r="K43" s="17">
        <f>I43-ABS(J43)</f>
        <v>12021095</v>
      </c>
    </row>
    <row r="44" spans="2:11" s="8" customFormat="1" ht="26.25" customHeight="1" x14ac:dyDescent="0.4">
      <c r="B44" s="36"/>
      <c r="C44" s="25" t="s">
        <v>45</v>
      </c>
      <c r="D44" s="26"/>
      <c r="E44" s="27">
        <f xml:space="preserve"> +E36 - E43</f>
        <v>1770435</v>
      </c>
      <c r="F44" s="27">
        <f xml:space="preserve"> +F36 - F43</f>
        <v>2472708</v>
      </c>
      <c r="G44" s="27">
        <f xml:space="preserve"> +G36 - G43</f>
        <v>8372308</v>
      </c>
      <c r="H44" s="27">
        <f xml:space="preserve"> +H36 - H43</f>
        <v>31230</v>
      </c>
      <c r="I44" s="27">
        <f>+E44+F44+G44+H44</f>
        <v>12646681</v>
      </c>
      <c r="J44" s="18">
        <f xml:space="preserve"> +J36 - J43</f>
        <v>0</v>
      </c>
      <c r="K44" s="27">
        <f>K36-K43</f>
        <v>12646681</v>
      </c>
    </row>
    <row r="45" spans="2:11" s="8" customFormat="1" ht="26.25" customHeight="1" x14ac:dyDescent="0.4">
      <c r="B45" s="19" t="s">
        <v>46</v>
      </c>
      <c r="C45" s="28"/>
      <c r="D45" s="29"/>
      <c r="E45" s="30">
        <f xml:space="preserve"> +E29 +E44</f>
        <v>2137038</v>
      </c>
      <c r="F45" s="30">
        <f xml:space="preserve"> +F29 +F44</f>
        <v>-851218</v>
      </c>
      <c r="G45" s="30">
        <f xml:space="preserve"> +G29 +G44</f>
        <v>10045782</v>
      </c>
      <c r="H45" s="30">
        <f xml:space="preserve"> +H29 +H44</f>
        <v>0</v>
      </c>
      <c r="I45" s="30">
        <f>+E45+F45+G45+H45</f>
        <v>11331602</v>
      </c>
      <c r="J45" s="18">
        <f xml:space="preserve"> +J29 +J44</f>
        <v>0</v>
      </c>
      <c r="K45" s="30">
        <f>K29+K44</f>
        <v>11331602</v>
      </c>
    </row>
    <row r="46" spans="2:11" s="8" customFormat="1" ht="26.25" customHeight="1" x14ac:dyDescent="0.4">
      <c r="B46" s="31" t="s">
        <v>47</v>
      </c>
      <c r="C46" s="28" t="s">
        <v>48</v>
      </c>
      <c r="D46" s="29"/>
      <c r="E46" s="30">
        <v>8020132</v>
      </c>
      <c r="F46" s="30">
        <v>2469869</v>
      </c>
      <c r="G46" s="30">
        <v>5059828</v>
      </c>
      <c r="H46" s="30"/>
      <c r="I46" s="30">
        <f>+E46+F46+G46+H46</f>
        <v>15549829</v>
      </c>
      <c r="J46" s="18"/>
      <c r="K46" s="30">
        <f>I46-ABS(J46)</f>
        <v>15549829</v>
      </c>
    </row>
    <row r="47" spans="2:11" s="8" customFormat="1" ht="26.25" customHeight="1" x14ac:dyDescent="0.4">
      <c r="B47" s="32"/>
      <c r="C47" s="28" t="s">
        <v>49</v>
      </c>
      <c r="D47" s="29"/>
      <c r="E47" s="30">
        <f xml:space="preserve"> +E45 +E46</f>
        <v>10157170</v>
      </c>
      <c r="F47" s="30">
        <f xml:space="preserve"> +F45 +F46</f>
        <v>1618651</v>
      </c>
      <c r="G47" s="30">
        <f xml:space="preserve"> +G45 +G46</f>
        <v>15105610</v>
      </c>
      <c r="H47" s="30">
        <f xml:space="preserve"> +H45 +H46</f>
        <v>0</v>
      </c>
      <c r="I47" s="30">
        <f>+E47+F47+G47+H47</f>
        <v>26881431</v>
      </c>
      <c r="J47" s="18">
        <f xml:space="preserve"> +J45 +J46</f>
        <v>0</v>
      </c>
      <c r="K47" s="30">
        <f>K45+K46</f>
        <v>26881431</v>
      </c>
    </row>
    <row r="48" spans="2:11" s="8" customFormat="1" ht="26.25" customHeight="1" x14ac:dyDescent="0.4">
      <c r="B48" s="32"/>
      <c r="C48" s="28" t="s">
        <v>50</v>
      </c>
      <c r="D48" s="29"/>
      <c r="E48" s="30"/>
      <c r="F48" s="30"/>
      <c r="G48" s="30"/>
      <c r="H48" s="30"/>
      <c r="I48" s="30">
        <f>+E48+F48+G48+H48</f>
        <v>0</v>
      </c>
      <c r="J48" s="18"/>
      <c r="K48" s="30">
        <f>I48-ABS(J48)</f>
        <v>0</v>
      </c>
    </row>
    <row r="49" spans="2:11" s="8" customFormat="1" ht="26.25" customHeight="1" x14ac:dyDescent="0.4">
      <c r="B49" s="32"/>
      <c r="C49" s="28" t="s">
        <v>51</v>
      </c>
      <c r="D49" s="29"/>
      <c r="E49" s="30"/>
      <c r="F49" s="30"/>
      <c r="G49" s="30"/>
      <c r="H49" s="30"/>
      <c r="I49" s="30">
        <f>+E49+F49+G49+H49</f>
        <v>0</v>
      </c>
      <c r="J49" s="18"/>
      <c r="K49" s="30">
        <f>I49-ABS(J49)</f>
        <v>0</v>
      </c>
    </row>
    <row r="50" spans="2:11" s="8" customFormat="1" ht="26.25" customHeight="1" x14ac:dyDescent="0.4">
      <c r="B50" s="32"/>
      <c r="C50" s="28" t="s">
        <v>52</v>
      </c>
      <c r="D50" s="29"/>
      <c r="E50" s="30"/>
      <c r="F50" s="30"/>
      <c r="G50" s="30"/>
      <c r="H50" s="30"/>
      <c r="I50" s="30">
        <f>+E50+F50+G50+H50</f>
        <v>0</v>
      </c>
      <c r="J50" s="18"/>
      <c r="K50" s="30">
        <f>I50-ABS(J50)</f>
        <v>0</v>
      </c>
    </row>
    <row r="51" spans="2:11" s="8" customFormat="1" ht="26.25" customHeight="1" x14ac:dyDescent="0.4">
      <c r="B51" s="33"/>
      <c r="C51" s="6" t="s">
        <v>53</v>
      </c>
      <c r="D51" s="29"/>
      <c r="E51" s="30">
        <f xml:space="preserve"> +E47 +E48 +E49 - E50</f>
        <v>10157170</v>
      </c>
      <c r="F51" s="30">
        <f xml:space="preserve"> +F47 +F48 +F49 - F50</f>
        <v>1618651</v>
      </c>
      <c r="G51" s="30">
        <f xml:space="preserve"> +G47 +G48 +G49 - G50</f>
        <v>15105610</v>
      </c>
      <c r="H51" s="30">
        <f xml:space="preserve"> +H47 +H48 +H49 - H50</f>
        <v>0</v>
      </c>
      <c r="I51" s="30">
        <f>+E51+F51+G51+H51</f>
        <v>26881431</v>
      </c>
      <c r="J51" s="18">
        <f xml:space="preserve"> +J47 +J48 +J49 - J50</f>
        <v>0</v>
      </c>
      <c r="K51" s="30">
        <f>K47+K48+K49-K50</f>
        <v>26881431</v>
      </c>
    </row>
  </sheetData>
  <mergeCells count="13">
    <mergeCell ref="B46:B51"/>
    <mergeCell ref="B21:B28"/>
    <mergeCell ref="C21:C24"/>
    <mergeCell ref="C25:C27"/>
    <mergeCell ref="B30:B44"/>
    <mergeCell ref="C30:C36"/>
    <mergeCell ref="C37:C43"/>
    <mergeCell ref="B3:K3"/>
    <mergeCell ref="B5:K5"/>
    <mergeCell ref="B7:D7"/>
    <mergeCell ref="B8:B20"/>
    <mergeCell ref="C8:C11"/>
    <mergeCell ref="C12:C19"/>
  </mergeCells>
  <phoneticPr fontId="1"/>
  <pageMargins left="0.7" right="0.7" top="0.75" bottom="0.75" header="0.3" footer="0.3"/>
  <pageSetup paperSize="9" scale="38" fitToHeight="0" orientation="portrait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8F67-E6AC-4CD4-A99B-CF0A9EA03014}">
  <sheetPr>
    <pageSetUpPr fitToPage="1"/>
  </sheetPr>
  <dimension ref="B1:G138"/>
  <sheetViews>
    <sheetView showGridLines="0" topLeftCell="A133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159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7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442913275</v>
      </c>
      <c r="F6" s="10">
        <f>+F7+F11+F14+F17+F20+F26</f>
        <v>427964774</v>
      </c>
      <c r="G6" s="10">
        <f>E6-F6</f>
        <v>14948501</v>
      </c>
    </row>
    <row r="7" spans="2:7" s="8" customFormat="1" ht="27" customHeight="1" x14ac:dyDescent="0.4">
      <c r="B7" s="35"/>
      <c r="C7" s="35"/>
      <c r="D7" s="12" t="s">
        <v>158</v>
      </c>
      <c r="E7" s="13">
        <f>+E8+E9+E10</f>
        <v>318103821</v>
      </c>
      <c r="F7" s="13">
        <f>+F8+F9+F10</f>
        <v>308146927</v>
      </c>
      <c r="G7" s="13">
        <f>E7-F7</f>
        <v>9956894</v>
      </c>
    </row>
    <row r="8" spans="2:7" s="8" customFormat="1" ht="27" customHeight="1" x14ac:dyDescent="0.4">
      <c r="B8" s="35"/>
      <c r="C8" s="35"/>
      <c r="D8" s="12" t="s">
        <v>153</v>
      </c>
      <c r="E8" s="13">
        <v>286852661</v>
      </c>
      <c r="F8" s="13">
        <v>278458888</v>
      </c>
      <c r="G8" s="13">
        <f>E8-F8</f>
        <v>8393773</v>
      </c>
    </row>
    <row r="9" spans="2:7" s="8" customFormat="1" ht="27" customHeight="1" x14ac:dyDescent="0.4">
      <c r="B9" s="35"/>
      <c r="C9" s="35"/>
      <c r="D9" s="12" t="s">
        <v>157</v>
      </c>
      <c r="E9" s="13">
        <v>5383906</v>
      </c>
      <c r="F9" s="13"/>
      <c r="G9" s="13">
        <f>E9-F9</f>
        <v>5383906</v>
      </c>
    </row>
    <row r="10" spans="2:7" s="8" customFormat="1" ht="27" customHeight="1" x14ac:dyDescent="0.4">
      <c r="B10" s="35"/>
      <c r="C10" s="35"/>
      <c r="D10" s="12" t="s">
        <v>156</v>
      </c>
      <c r="E10" s="13">
        <v>25867254</v>
      </c>
      <c r="F10" s="13">
        <v>29688039</v>
      </c>
      <c r="G10" s="13">
        <f>E10-F10</f>
        <v>-3820785</v>
      </c>
    </row>
    <row r="11" spans="2:7" s="8" customFormat="1" ht="27" customHeight="1" x14ac:dyDescent="0.4">
      <c r="B11" s="35"/>
      <c r="C11" s="35"/>
      <c r="D11" s="12" t="s">
        <v>155</v>
      </c>
      <c r="E11" s="13">
        <f>+E12+E13</f>
        <v>32051376</v>
      </c>
      <c r="F11" s="13">
        <f>+F12+F13</f>
        <v>35726655</v>
      </c>
      <c r="G11" s="13">
        <f>E11-F11</f>
        <v>-3675279</v>
      </c>
    </row>
    <row r="12" spans="2:7" s="8" customFormat="1" ht="27" customHeight="1" x14ac:dyDescent="0.4">
      <c r="B12" s="35"/>
      <c r="C12" s="35"/>
      <c r="D12" s="12" t="s">
        <v>153</v>
      </c>
      <c r="E12" s="13">
        <v>28825662</v>
      </c>
      <c r="F12" s="13">
        <v>32346089</v>
      </c>
      <c r="G12" s="13">
        <f>E12-F12</f>
        <v>-3520427</v>
      </c>
    </row>
    <row r="13" spans="2:7" s="8" customFormat="1" ht="27" customHeight="1" x14ac:dyDescent="0.4">
      <c r="B13" s="35"/>
      <c r="C13" s="35"/>
      <c r="D13" s="12" t="s">
        <v>152</v>
      </c>
      <c r="E13" s="13">
        <v>3225714</v>
      </c>
      <c r="F13" s="13">
        <v>3380566</v>
      </c>
      <c r="G13" s="13">
        <f>E13-F13</f>
        <v>-154852</v>
      </c>
    </row>
    <row r="14" spans="2:7" s="8" customFormat="1" ht="27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7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7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7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7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7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7" customHeight="1" x14ac:dyDescent="0.4">
      <c r="B20" s="35"/>
      <c r="C20" s="35"/>
      <c r="D20" s="12" t="s">
        <v>148</v>
      </c>
      <c r="E20" s="13">
        <f>+E21+E22+E23+E24+E25</f>
        <v>85523023</v>
      </c>
      <c r="F20" s="13">
        <f>+F21+F22+F23+F24+F25</f>
        <v>83666712</v>
      </c>
      <c r="G20" s="13">
        <f>E20-F20</f>
        <v>1856311</v>
      </c>
    </row>
    <row r="21" spans="2:7" s="8" customFormat="1" ht="27" customHeight="1" x14ac:dyDescent="0.4">
      <c r="B21" s="35"/>
      <c r="C21" s="35"/>
      <c r="D21" s="12" t="s">
        <v>147</v>
      </c>
      <c r="E21" s="13">
        <v>19139033</v>
      </c>
      <c r="F21" s="13">
        <v>21572985</v>
      </c>
      <c r="G21" s="13">
        <f>E21-F21</f>
        <v>-2433952</v>
      </c>
    </row>
    <row r="22" spans="2:7" s="8" customFormat="1" ht="27" customHeight="1" x14ac:dyDescent="0.4">
      <c r="B22" s="35"/>
      <c r="C22" s="35"/>
      <c r="D22" s="12" t="s">
        <v>146</v>
      </c>
      <c r="E22" s="13">
        <v>32878515</v>
      </c>
      <c r="F22" s="13">
        <v>28916195</v>
      </c>
      <c r="G22" s="13">
        <f>E22-F22</f>
        <v>3962320</v>
      </c>
    </row>
    <row r="23" spans="2:7" s="8" customFormat="1" ht="27" customHeight="1" x14ac:dyDescent="0.4">
      <c r="B23" s="35"/>
      <c r="C23" s="35"/>
      <c r="D23" s="12" t="s">
        <v>145</v>
      </c>
      <c r="E23" s="13">
        <v>14753217</v>
      </c>
      <c r="F23" s="13">
        <v>15093722</v>
      </c>
      <c r="G23" s="13">
        <f>E23-F23</f>
        <v>-340505</v>
      </c>
    </row>
    <row r="24" spans="2:7" s="8" customFormat="1" ht="27" customHeight="1" x14ac:dyDescent="0.4">
      <c r="B24" s="35"/>
      <c r="C24" s="35"/>
      <c r="D24" s="12" t="s">
        <v>144</v>
      </c>
      <c r="E24" s="13">
        <v>18768283</v>
      </c>
      <c r="F24" s="13">
        <v>18083810</v>
      </c>
      <c r="G24" s="13">
        <f>E24-F24</f>
        <v>684473</v>
      </c>
    </row>
    <row r="25" spans="2:7" s="8" customFormat="1" ht="27" customHeight="1" x14ac:dyDescent="0.4">
      <c r="B25" s="35"/>
      <c r="C25" s="35"/>
      <c r="D25" s="12" t="s">
        <v>135</v>
      </c>
      <c r="E25" s="13">
        <v>-16025</v>
      </c>
      <c r="F25" s="13"/>
      <c r="G25" s="13">
        <f>E25-F25</f>
        <v>-16025</v>
      </c>
    </row>
    <row r="26" spans="2:7" s="8" customFormat="1" ht="27" customHeight="1" x14ac:dyDescent="0.4">
      <c r="B26" s="35"/>
      <c r="C26" s="35"/>
      <c r="D26" s="12" t="s">
        <v>143</v>
      </c>
      <c r="E26" s="13">
        <f>+E27+E28+E29+E30+E31+E32+E33</f>
        <v>7235055</v>
      </c>
      <c r="F26" s="13">
        <f>+F27+F28+F29+F30+F31+F32+F33</f>
        <v>424480</v>
      </c>
      <c r="G26" s="13">
        <f>E26-F26</f>
        <v>6810575</v>
      </c>
    </row>
    <row r="27" spans="2:7" s="8" customFormat="1" ht="27" customHeight="1" x14ac:dyDescent="0.4">
      <c r="B27" s="35"/>
      <c r="C27" s="35"/>
      <c r="D27" s="12" t="s">
        <v>142</v>
      </c>
      <c r="E27" s="13">
        <v>6475462</v>
      </c>
      <c r="F27" s="13"/>
      <c r="G27" s="13">
        <f>E27-F27</f>
        <v>6475462</v>
      </c>
    </row>
    <row r="28" spans="2:7" s="8" customFormat="1" ht="27" customHeight="1" x14ac:dyDescent="0.4">
      <c r="B28" s="35"/>
      <c r="C28" s="35"/>
      <c r="D28" s="12" t="s">
        <v>134</v>
      </c>
      <c r="E28" s="13">
        <v>490706</v>
      </c>
      <c r="F28" s="13">
        <v>233103</v>
      </c>
      <c r="G28" s="13">
        <f>E28-F28</f>
        <v>257603</v>
      </c>
    </row>
    <row r="29" spans="2:7" s="8" customFormat="1" ht="27" customHeight="1" x14ac:dyDescent="0.4">
      <c r="B29" s="35"/>
      <c r="C29" s="35"/>
      <c r="D29" s="12" t="s">
        <v>141</v>
      </c>
      <c r="E29" s="13"/>
      <c r="F29" s="13">
        <v>191377</v>
      </c>
      <c r="G29" s="13">
        <f>E29-F29</f>
        <v>-191377</v>
      </c>
    </row>
    <row r="30" spans="2:7" s="8" customFormat="1" ht="27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7" customHeight="1" x14ac:dyDescent="0.4">
      <c r="B31" s="35"/>
      <c r="C31" s="35"/>
      <c r="D31" s="12" t="s">
        <v>139</v>
      </c>
      <c r="E31" s="13">
        <v>268887</v>
      </c>
      <c r="F31" s="13"/>
      <c r="G31" s="13">
        <f>E31-F31</f>
        <v>268887</v>
      </c>
    </row>
    <row r="32" spans="2:7" s="8" customFormat="1" ht="27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7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7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7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7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7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7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7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7" customHeight="1" x14ac:dyDescent="0.4">
      <c r="B40" s="35"/>
      <c r="C40" s="35"/>
      <c r="D40" s="12" t="s">
        <v>12</v>
      </c>
      <c r="E40" s="13">
        <v>330000</v>
      </c>
      <c r="F40" s="13">
        <v>60000</v>
      </c>
      <c r="G40" s="13">
        <f>E40-F40</f>
        <v>270000</v>
      </c>
    </row>
    <row r="41" spans="2:7" s="8" customFormat="1" ht="27" customHeight="1" x14ac:dyDescent="0.4">
      <c r="B41" s="35"/>
      <c r="C41" s="36"/>
      <c r="D41" s="16" t="s">
        <v>13</v>
      </c>
      <c r="E41" s="17">
        <f>+E6+E34+E40</f>
        <v>443243275</v>
      </c>
      <c r="F41" s="17">
        <f>+F6+F34+F40</f>
        <v>428024774</v>
      </c>
      <c r="G41" s="17">
        <f>E41-F41</f>
        <v>15218501</v>
      </c>
    </row>
    <row r="42" spans="2:7" s="8" customFormat="1" ht="27" customHeight="1" x14ac:dyDescent="0.4">
      <c r="B42" s="35"/>
      <c r="C42" s="34" t="s">
        <v>14</v>
      </c>
      <c r="D42" s="12" t="s">
        <v>15</v>
      </c>
      <c r="E42" s="13">
        <f>+E43+E44+E45+E46+E47+E48</f>
        <v>324453678</v>
      </c>
      <c r="F42" s="13">
        <f>+F43+F44+F45+F46+F47+F48</f>
        <v>315593070</v>
      </c>
      <c r="G42" s="13">
        <f>E42-F42</f>
        <v>8860608</v>
      </c>
    </row>
    <row r="43" spans="2:7" s="8" customFormat="1" ht="27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7" customHeight="1" x14ac:dyDescent="0.4">
      <c r="B44" s="35"/>
      <c r="C44" s="35"/>
      <c r="D44" s="12" t="s">
        <v>131</v>
      </c>
      <c r="E44" s="13">
        <v>165794780</v>
      </c>
      <c r="F44" s="13">
        <v>165473976</v>
      </c>
      <c r="G44" s="13">
        <f>E44-F44</f>
        <v>320804</v>
      </c>
    </row>
    <row r="45" spans="2:7" s="8" customFormat="1" ht="27" customHeight="1" x14ac:dyDescent="0.4">
      <c r="B45" s="35"/>
      <c r="C45" s="35"/>
      <c r="D45" s="12" t="s">
        <v>130</v>
      </c>
      <c r="E45" s="13">
        <v>23597035</v>
      </c>
      <c r="F45" s="13">
        <v>23050077</v>
      </c>
      <c r="G45" s="13">
        <f>E45-F45</f>
        <v>546958</v>
      </c>
    </row>
    <row r="46" spans="2:7" s="8" customFormat="1" ht="27" customHeight="1" x14ac:dyDescent="0.4">
      <c r="B46" s="35"/>
      <c r="C46" s="35"/>
      <c r="D46" s="12" t="s">
        <v>129</v>
      </c>
      <c r="E46" s="13">
        <v>79309906</v>
      </c>
      <c r="F46" s="13">
        <v>80468998</v>
      </c>
      <c r="G46" s="13">
        <f>E46-F46</f>
        <v>-1159092</v>
      </c>
    </row>
    <row r="47" spans="2:7" s="8" customFormat="1" ht="27" customHeight="1" x14ac:dyDescent="0.4">
      <c r="B47" s="35"/>
      <c r="C47" s="35"/>
      <c r="D47" s="12" t="s">
        <v>128</v>
      </c>
      <c r="E47" s="13">
        <v>8633000</v>
      </c>
      <c r="F47" s="13">
        <v>4806000</v>
      </c>
      <c r="G47" s="13">
        <f>E47-F47</f>
        <v>3827000</v>
      </c>
    </row>
    <row r="48" spans="2:7" s="8" customFormat="1" ht="27" customHeight="1" x14ac:dyDescent="0.4">
      <c r="B48" s="35"/>
      <c r="C48" s="35"/>
      <c r="D48" s="12" t="s">
        <v>127</v>
      </c>
      <c r="E48" s="13">
        <v>47118957</v>
      </c>
      <c r="F48" s="13">
        <v>41794019</v>
      </c>
      <c r="G48" s="13">
        <f>E48-F48</f>
        <v>5324938</v>
      </c>
    </row>
    <row r="49" spans="2:7" s="8" customFormat="1" ht="27" customHeight="1" x14ac:dyDescent="0.4">
      <c r="B49" s="35"/>
      <c r="C49" s="35"/>
      <c r="D49" s="12" t="s">
        <v>16</v>
      </c>
      <c r="E49" s="13">
        <f>+E50+E51+E52+E53+E54+E55+E56+E57+E58+E59+E60+E61+E62+E63+E64</f>
        <v>90307780</v>
      </c>
      <c r="F49" s="13">
        <f>+F50+F51+F52+F53+F54+F55+F56+F57+F58+F59+F60+F61+F62+F63+F64</f>
        <v>81406350</v>
      </c>
      <c r="G49" s="13">
        <f>E49-F49</f>
        <v>8901430</v>
      </c>
    </row>
    <row r="50" spans="2:7" s="8" customFormat="1" ht="27" customHeight="1" x14ac:dyDescent="0.4">
      <c r="B50" s="35"/>
      <c r="C50" s="35"/>
      <c r="D50" s="12" t="s">
        <v>126</v>
      </c>
      <c r="E50" s="13">
        <v>36789815</v>
      </c>
      <c r="F50" s="13">
        <v>36408846</v>
      </c>
      <c r="G50" s="13">
        <f>E50-F50</f>
        <v>380969</v>
      </c>
    </row>
    <row r="51" spans="2:7" s="8" customFormat="1" ht="27" customHeight="1" x14ac:dyDescent="0.4">
      <c r="B51" s="35"/>
      <c r="C51" s="35"/>
      <c r="D51" s="12" t="s">
        <v>125</v>
      </c>
      <c r="E51" s="13">
        <v>3102179</v>
      </c>
      <c r="F51" s="13">
        <v>1896400</v>
      </c>
      <c r="G51" s="13">
        <f>E51-F51</f>
        <v>1205779</v>
      </c>
    </row>
    <row r="52" spans="2:7" s="8" customFormat="1" ht="27" customHeight="1" x14ac:dyDescent="0.4">
      <c r="B52" s="35"/>
      <c r="C52" s="35"/>
      <c r="D52" s="12" t="s">
        <v>124</v>
      </c>
      <c r="E52" s="13">
        <v>11388</v>
      </c>
      <c r="F52" s="13">
        <v>25440</v>
      </c>
      <c r="G52" s="13">
        <f>E52-F52</f>
        <v>-14052</v>
      </c>
    </row>
    <row r="53" spans="2:7" s="8" customFormat="1" ht="27" customHeight="1" x14ac:dyDescent="0.4">
      <c r="B53" s="35"/>
      <c r="C53" s="35"/>
      <c r="D53" s="12" t="s">
        <v>123</v>
      </c>
      <c r="E53" s="13">
        <v>4933259</v>
      </c>
      <c r="F53" s="13">
        <v>4772751</v>
      </c>
      <c r="G53" s="13">
        <f>E53-F53</f>
        <v>160508</v>
      </c>
    </row>
    <row r="54" spans="2:7" s="8" customFormat="1" ht="27" customHeight="1" x14ac:dyDescent="0.4">
      <c r="B54" s="35"/>
      <c r="C54" s="35"/>
      <c r="D54" s="12" t="s">
        <v>122</v>
      </c>
      <c r="E54" s="13">
        <v>8110</v>
      </c>
      <c r="F54" s="13">
        <v>13070</v>
      </c>
      <c r="G54" s="13">
        <f>E54-F54</f>
        <v>-4960</v>
      </c>
    </row>
    <row r="55" spans="2:7" s="8" customFormat="1" ht="27" customHeight="1" x14ac:dyDescent="0.4">
      <c r="B55" s="35"/>
      <c r="C55" s="35"/>
      <c r="D55" s="12" t="s">
        <v>121</v>
      </c>
      <c r="E55" s="13">
        <v>3765519</v>
      </c>
      <c r="F55" s="13">
        <v>5146118</v>
      </c>
      <c r="G55" s="13">
        <f>E55-F55</f>
        <v>-1380599</v>
      </c>
    </row>
    <row r="56" spans="2:7" s="8" customFormat="1" ht="27" customHeight="1" x14ac:dyDescent="0.4">
      <c r="B56" s="35"/>
      <c r="C56" s="35"/>
      <c r="D56" s="12" t="s">
        <v>120</v>
      </c>
      <c r="E56" s="13">
        <v>267395</v>
      </c>
      <c r="F56" s="13">
        <v>295797</v>
      </c>
      <c r="G56" s="13">
        <f>E56-F56</f>
        <v>-28402</v>
      </c>
    </row>
    <row r="57" spans="2:7" s="8" customFormat="1" ht="27" customHeight="1" x14ac:dyDescent="0.4">
      <c r="B57" s="35"/>
      <c r="C57" s="35"/>
      <c r="D57" s="12" t="s">
        <v>110</v>
      </c>
      <c r="E57" s="13">
        <v>24943935</v>
      </c>
      <c r="F57" s="13">
        <v>19615479</v>
      </c>
      <c r="G57" s="13">
        <f>E57-F57</f>
        <v>5328456</v>
      </c>
    </row>
    <row r="58" spans="2:7" s="8" customFormat="1" ht="27" customHeight="1" x14ac:dyDescent="0.4">
      <c r="B58" s="35"/>
      <c r="C58" s="35"/>
      <c r="D58" s="12" t="s">
        <v>109</v>
      </c>
      <c r="E58" s="13">
        <v>1377687</v>
      </c>
      <c r="F58" s="13">
        <v>1033414</v>
      </c>
      <c r="G58" s="13">
        <f>E58-F58</f>
        <v>344273</v>
      </c>
    </row>
    <row r="59" spans="2:7" s="8" customFormat="1" ht="27" customHeight="1" x14ac:dyDescent="0.4">
      <c r="B59" s="35"/>
      <c r="C59" s="35"/>
      <c r="D59" s="12" t="s">
        <v>119</v>
      </c>
      <c r="E59" s="13">
        <v>6521779</v>
      </c>
      <c r="F59" s="13">
        <v>5033594</v>
      </c>
      <c r="G59" s="13">
        <f>E59-F59</f>
        <v>1488185</v>
      </c>
    </row>
    <row r="60" spans="2:7" s="8" customFormat="1" ht="27" customHeight="1" x14ac:dyDescent="0.4">
      <c r="B60" s="35"/>
      <c r="C60" s="35"/>
      <c r="D60" s="12" t="s">
        <v>102</v>
      </c>
      <c r="E60" s="13">
        <v>158497</v>
      </c>
      <c r="F60" s="13"/>
      <c r="G60" s="13">
        <f>E60-F60</f>
        <v>158497</v>
      </c>
    </row>
    <row r="61" spans="2:7" s="8" customFormat="1" ht="27" customHeight="1" x14ac:dyDescent="0.4">
      <c r="B61" s="35"/>
      <c r="C61" s="35"/>
      <c r="D61" s="12" t="s">
        <v>101</v>
      </c>
      <c r="E61" s="13">
        <v>6037246</v>
      </c>
      <c r="F61" s="13">
        <v>4991503</v>
      </c>
      <c r="G61" s="13">
        <f>E61-F61</f>
        <v>1045743</v>
      </c>
    </row>
    <row r="62" spans="2:7" s="8" customFormat="1" ht="27" customHeight="1" x14ac:dyDescent="0.4">
      <c r="B62" s="35"/>
      <c r="C62" s="35"/>
      <c r="D62" s="12" t="s">
        <v>118</v>
      </c>
      <c r="E62" s="13">
        <v>258478</v>
      </c>
      <c r="F62" s="13"/>
      <c r="G62" s="13">
        <f>E62-F62</f>
        <v>258478</v>
      </c>
    </row>
    <row r="63" spans="2:7" s="8" customFormat="1" ht="27" customHeight="1" x14ac:dyDescent="0.4">
      <c r="B63" s="35"/>
      <c r="C63" s="35"/>
      <c r="D63" s="12" t="s">
        <v>117</v>
      </c>
      <c r="E63" s="13">
        <v>2132493</v>
      </c>
      <c r="F63" s="13">
        <v>2173938</v>
      </c>
      <c r="G63" s="13">
        <f>E63-F63</f>
        <v>-41445</v>
      </c>
    </row>
    <row r="64" spans="2:7" s="8" customFormat="1" ht="27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7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42432133</v>
      </c>
      <c r="F65" s="13">
        <f>+F66+F67+F68+F69+F70+F71+F72+F73+F74+F75+F76+F77+F78+F79+F80+F81+F82+F83+F84+F85+F86+F87</f>
        <v>42951073</v>
      </c>
      <c r="G65" s="13">
        <f>E65-F65</f>
        <v>-518940</v>
      </c>
    </row>
    <row r="66" spans="2:7" s="8" customFormat="1" ht="27" customHeight="1" x14ac:dyDescent="0.4">
      <c r="B66" s="35"/>
      <c r="C66" s="35"/>
      <c r="D66" s="12" t="s">
        <v>116</v>
      </c>
      <c r="E66" s="13">
        <v>2069388</v>
      </c>
      <c r="F66" s="13">
        <v>2654062</v>
      </c>
      <c r="G66" s="13">
        <f>E66-F66</f>
        <v>-584674</v>
      </c>
    </row>
    <row r="67" spans="2:7" s="8" customFormat="1" ht="27" customHeight="1" x14ac:dyDescent="0.4">
      <c r="B67" s="35"/>
      <c r="C67" s="35"/>
      <c r="D67" s="12" t="s">
        <v>115</v>
      </c>
      <c r="E67" s="13">
        <v>658133</v>
      </c>
      <c r="F67" s="13">
        <v>804011</v>
      </c>
      <c r="G67" s="13">
        <f>E67-F67</f>
        <v>-145878</v>
      </c>
    </row>
    <row r="68" spans="2:7" s="8" customFormat="1" ht="27" customHeight="1" x14ac:dyDescent="0.4">
      <c r="B68" s="35"/>
      <c r="C68" s="35"/>
      <c r="D68" s="12" t="s">
        <v>114</v>
      </c>
      <c r="E68" s="13">
        <v>111832</v>
      </c>
      <c r="F68" s="13">
        <v>481403</v>
      </c>
      <c r="G68" s="13">
        <f>E68-F68</f>
        <v>-369571</v>
      </c>
    </row>
    <row r="69" spans="2:7" s="8" customFormat="1" ht="27" customHeight="1" x14ac:dyDescent="0.4">
      <c r="B69" s="35"/>
      <c r="C69" s="35"/>
      <c r="D69" s="12" t="s">
        <v>113</v>
      </c>
      <c r="E69" s="13">
        <v>273469</v>
      </c>
      <c r="F69" s="13">
        <v>347542</v>
      </c>
      <c r="G69" s="13">
        <f>E69-F69</f>
        <v>-74073</v>
      </c>
    </row>
    <row r="70" spans="2:7" s="8" customFormat="1" ht="27" customHeight="1" x14ac:dyDescent="0.4">
      <c r="B70" s="35"/>
      <c r="C70" s="35"/>
      <c r="D70" s="12" t="s">
        <v>112</v>
      </c>
      <c r="E70" s="13">
        <v>490301</v>
      </c>
      <c r="F70" s="13">
        <v>697031</v>
      </c>
      <c r="G70" s="13">
        <f>E70-F70</f>
        <v>-206730</v>
      </c>
    </row>
    <row r="71" spans="2:7" s="8" customFormat="1" ht="27" customHeight="1" x14ac:dyDescent="0.4">
      <c r="B71" s="35"/>
      <c r="C71" s="35"/>
      <c r="D71" s="12" t="s">
        <v>111</v>
      </c>
      <c r="E71" s="13">
        <v>843836</v>
      </c>
      <c r="F71" s="13">
        <v>671744</v>
      </c>
      <c r="G71" s="13">
        <f>E71-F71</f>
        <v>172092</v>
      </c>
    </row>
    <row r="72" spans="2:7" s="8" customFormat="1" ht="27" customHeight="1" x14ac:dyDescent="0.4">
      <c r="B72" s="35"/>
      <c r="C72" s="35"/>
      <c r="D72" s="12" t="s">
        <v>110</v>
      </c>
      <c r="E72" s="13">
        <v>1546520</v>
      </c>
      <c r="F72" s="13">
        <v>1237580</v>
      </c>
      <c r="G72" s="13">
        <f>E72-F72</f>
        <v>308940</v>
      </c>
    </row>
    <row r="73" spans="2:7" s="8" customFormat="1" ht="27" customHeight="1" x14ac:dyDescent="0.4">
      <c r="B73" s="35"/>
      <c r="C73" s="35"/>
      <c r="D73" s="12" t="s">
        <v>109</v>
      </c>
      <c r="E73" s="13">
        <v>35596</v>
      </c>
      <c r="F73" s="13">
        <v>111558</v>
      </c>
      <c r="G73" s="13">
        <f>E73-F73</f>
        <v>-75962</v>
      </c>
    </row>
    <row r="74" spans="2:7" s="8" customFormat="1" ht="27" customHeight="1" x14ac:dyDescent="0.4">
      <c r="B74" s="35"/>
      <c r="C74" s="35"/>
      <c r="D74" s="12" t="s">
        <v>108</v>
      </c>
      <c r="E74" s="13">
        <v>444950</v>
      </c>
      <c r="F74" s="13"/>
      <c r="G74" s="13">
        <f>E74-F74</f>
        <v>444950</v>
      </c>
    </row>
    <row r="75" spans="2:7" s="8" customFormat="1" ht="27" customHeight="1" x14ac:dyDescent="0.4">
      <c r="B75" s="35"/>
      <c r="C75" s="35"/>
      <c r="D75" s="12" t="s">
        <v>107</v>
      </c>
      <c r="E75" s="13">
        <v>1501292</v>
      </c>
      <c r="F75" s="13">
        <v>1581349</v>
      </c>
      <c r="G75" s="13">
        <f>E75-F75</f>
        <v>-80057</v>
      </c>
    </row>
    <row r="76" spans="2:7" s="8" customFormat="1" ht="27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7" customHeight="1" x14ac:dyDescent="0.4">
      <c r="B77" s="35"/>
      <c r="C77" s="35"/>
      <c r="D77" s="12" t="s">
        <v>105</v>
      </c>
      <c r="E77" s="13">
        <v>22000</v>
      </c>
      <c r="F77" s="13"/>
      <c r="G77" s="13">
        <f>E77-F77</f>
        <v>22000</v>
      </c>
    </row>
    <row r="78" spans="2:7" s="8" customFormat="1" ht="27" customHeight="1" x14ac:dyDescent="0.4">
      <c r="B78" s="35"/>
      <c r="C78" s="35"/>
      <c r="D78" s="12" t="s">
        <v>104</v>
      </c>
      <c r="E78" s="13">
        <v>25271992</v>
      </c>
      <c r="F78" s="13">
        <v>24513794</v>
      </c>
      <c r="G78" s="13">
        <f>E78-F78</f>
        <v>758198</v>
      </c>
    </row>
    <row r="79" spans="2:7" s="8" customFormat="1" ht="27" customHeight="1" x14ac:dyDescent="0.4">
      <c r="B79" s="35"/>
      <c r="C79" s="35"/>
      <c r="D79" s="12" t="s">
        <v>103</v>
      </c>
      <c r="E79" s="13">
        <v>1184573</v>
      </c>
      <c r="F79" s="13">
        <v>3024504</v>
      </c>
      <c r="G79" s="13">
        <f>E79-F79</f>
        <v>-1839931</v>
      </c>
    </row>
    <row r="80" spans="2:7" s="8" customFormat="1" ht="27" customHeight="1" x14ac:dyDescent="0.4">
      <c r="B80" s="35"/>
      <c r="C80" s="35"/>
      <c r="D80" s="12" t="s">
        <v>102</v>
      </c>
      <c r="E80" s="13">
        <v>2292457</v>
      </c>
      <c r="F80" s="13">
        <v>414256</v>
      </c>
      <c r="G80" s="13">
        <f>E80-F80</f>
        <v>1878201</v>
      </c>
    </row>
    <row r="81" spans="2:7" s="8" customFormat="1" ht="27" customHeight="1" x14ac:dyDescent="0.4">
      <c r="B81" s="35"/>
      <c r="C81" s="35"/>
      <c r="D81" s="12" t="s">
        <v>101</v>
      </c>
      <c r="E81" s="13">
        <v>2046774</v>
      </c>
      <c r="F81" s="13">
        <v>2237463</v>
      </c>
      <c r="G81" s="13">
        <f>E81-F81</f>
        <v>-190689</v>
      </c>
    </row>
    <row r="82" spans="2:7" s="8" customFormat="1" ht="27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7" customHeight="1" x14ac:dyDescent="0.4">
      <c r="B83" s="35"/>
      <c r="C83" s="35"/>
      <c r="D83" s="12" t="s">
        <v>99</v>
      </c>
      <c r="E83" s="13">
        <v>50590</v>
      </c>
      <c r="F83" s="13">
        <v>40990</v>
      </c>
      <c r="G83" s="13">
        <f>E83-F83</f>
        <v>9600</v>
      </c>
    </row>
    <row r="84" spans="2:7" s="8" customFormat="1" ht="27" customHeight="1" x14ac:dyDescent="0.4">
      <c r="B84" s="35"/>
      <c r="C84" s="35"/>
      <c r="D84" s="12" t="s">
        <v>98</v>
      </c>
      <c r="E84" s="13">
        <v>2790375</v>
      </c>
      <c r="F84" s="13">
        <v>3167708</v>
      </c>
      <c r="G84" s="13">
        <f>E84-F84</f>
        <v>-377333</v>
      </c>
    </row>
    <row r="85" spans="2:7" s="8" customFormat="1" ht="27" customHeight="1" x14ac:dyDescent="0.4">
      <c r="B85" s="35"/>
      <c r="C85" s="35"/>
      <c r="D85" s="12" t="s">
        <v>97</v>
      </c>
      <c r="E85" s="13">
        <v>82715</v>
      </c>
      <c r="F85" s="13">
        <v>88188</v>
      </c>
      <c r="G85" s="13">
        <f>E85-F85</f>
        <v>-5473</v>
      </c>
    </row>
    <row r="86" spans="2:7" s="8" customFormat="1" ht="27" customHeight="1" x14ac:dyDescent="0.4">
      <c r="B86" s="35"/>
      <c r="C86" s="35"/>
      <c r="D86" s="12" t="s">
        <v>96</v>
      </c>
      <c r="E86" s="13">
        <v>715340</v>
      </c>
      <c r="F86" s="13">
        <v>877890</v>
      </c>
      <c r="G86" s="13">
        <f>E86-F86</f>
        <v>-162550</v>
      </c>
    </row>
    <row r="87" spans="2:7" s="8" customFormat="1" ht="27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7" customHeight="1" x14ac:dyDescent="0.4">
      <c r="B88" s="35"/>
      <c r="C88" s="35"/>
      <c r="D88" s="12" t="s">
        <v>18</v>
      </c>
      <c r="E88" s="13">
        <v>100110</v>
      </c>
      <c r="F88" s="13">
        <v>19953</v>
      </c>
      <c r="G88" s="13">
        <f>E88-F88</f>
        <v>80157</v>
      </c>
    </row>
    <row r="89" spans="2:7" s="8" customFormat="1" ht="27" customHeight="1" x14ac:dyDescent="0.4">
      <c r="B89" s="35"/>
      <c r="C89" s="35"/>
      <c r="D89" s="12" t="s">
        <v>19</v>
      </c>
      <c r="E89" s="13">
        <v>34894072</v>
      </c>
      <c r="F89" s="13">
        <v>34766309</v>
      </c>
      <c r="G89" s="13">
        <f>E89-F89</f>
        <v>127763</v>
      </c>
    </row>
    <row r="90" spans="2:7" s="8" customFormat="1" ht="27" customHeight="1" x14ac:dyDescent="0.4">
      <c r="B90" s="35"/>
      <c r="C90" s="35"/>
      <c r="D90" s="12" t="s">
        <v>20</v>
      </c>
      <c r="E90" s="13">
        <v>-27254647</v>
      </c>
      <c r="F90" s="13">
        <v>-27261772</v>
      </c>
      <c r="G90" s="13">
        <f>E90-F90</f>
        <v>7125</v>
      </c>
    </row>
    <row r="91" spans="2:7" s="8" customFormat="1" ht="27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7" customHeight="1" x14ac:dyDescent="0.4">
      <c r="B92" s="35"/>
      <c r="C92" s="36"/>
      <c r="D92" s="16" t="s">
        <v>22</v>
      </c>
      <c r="E92" s="17">
        <f>+E42+E49+E65+E88+E89+E90+E91</f>
        <v>464933126</v>
      </c>
      <c r="F92" s="17">
        <f>+F42+F49+F65+F88+F89+F90+F91</f>
        <v>447474983</v>
      </c>
      <c r="G92" s="17">
        <f>E92-F92</f>
        <v>17458143</v>
      </c>
    </row>
    <row r="93" spans="2:7" s="8" customFormat="1" ht="27" customHeight="1" x14ac:dyDescent="0.4">
      <c r="B93" s="36"/>
      <c r="C93" s="19" t="s">
        <v>23</v>
      </c>
      <c r="D93" s="20"/>
      <c r="E93" s="21">
        <f xml:space="preserve"> +E41 - E92</f>
        <v>-21689851</v>
      </c>
      <c r="F93" s="21">
        <f xml:space="preserve"> +F41 - F92</f>
        <v>-19450209</v>
      </c>
      <c r="G93" s="21">
        <f>E93-F93</f>
        <v>-2239642</v>
      </c>
    </row>
    <row r="94" spans="2:7" s="8" customFormat="1" ht="27" customHeight="1" x14ac:dyDescent="0.4">
      <c r="B94" s="34" t="s">
        <v>24</v>
      </c>
      <c r="C94" s="34" t="s">
        <v>9</v>
      </c>
      <c r="D94" s="12" t="s">
        <v>25</v>
      </c>
      <c r="E94" s="13">
        <v>9246</v>
      </c>
      <c r="F94" s="13"/>
      <c r="G94" s="13">
        <f>E94-F94</f>
        <v>9246</v>
      </c>
    </row>
    <row r="95" spans="2:7" s="8" customFormat="1" ht="27" customHeight="1" x14ac:dyDescent="0.4">
      <c r="B95" s="35"/>
      <c r="C95" s="35"/>
      <c r="D95" s="12" t="s">
        <v>26</v>
      </c>
      <c r="E95" s="13">
        <v>1482</v>
      </c>
      <c r="F95" s="13">
        <v>2245</v>
      </c>
      <c r="G95" s="13">
        <f>E95-F95</f>
        <v>-763</v>
      </c>
    </row>
    <row r="96" spans="2:7" s="8" customFormat="1" ht="27" customHeight="1" x14ac:dyDescent="0.4">
      <c r="B96" s="35"/>
      <c r="C96" s="35"/>
      <c r="D96" s="12" t="s">
        <v>27</v>
      </c>
      <c r="E96" s="13">
        <f>+E97+E98+E99</f>
        <v>1716249</v>
      </c>
      <c r="F96" s="13">
        <f>+F97+F98+F99</f>
        <v>4328170</v>
      </c>
      <c r="G96" s="13">
        <f>E96-F96</f>
        <v>-2611921</v>
      </c>
    </row>
    <row r="97" spans="2:7" s="8" customFormat="1" ht="27" customHeight="1" x14ac:dyDescent="0.4">
      <c r="B97" s="35"/>
      <c r="C97" s="35"/>
      <c r="D97" s="12" t="s">
        <v>94</v>
      </c>
      <c r="E97" s="13">
        <v>251800</v>
      </c>
      <c r="F97" s="13">
        <v>144000</v>
      </c>
      <c r="G97" s="13">
        <f>E97-F97</f>
        <v>107800</v>
      </c>
    </row>
    <row r="98" spans="2:7" s="8" customFormat="1" ht="27" customHeight="1" x14ac:dyDescent="0.4">
      <c r="B98" s="35"/>
      <c r="C98" s="35"/>
      <c r="D98" s="12" t="s">
        <v>93</v>
      </c>
      <c r="E98" s="13">
        <v>237145</v>
      </c>
      <c r="F98" s="13">
        <v>238200</v>
      </c>
      <c r="G98" s="13">
        <f>E98-F98</f>
        <v>-1055</v>
      </c>
    </row>
    <row r="99" spans="2:7" s="8" customFormat="1" ht="27" customHeight="1" x14ac:dyDescent="0.4">
      <c r="B99" s="35"/>
      <c r="C99" s="35"/>
      <c r="D99" s="12" t="s">
        <v>92</v>
      </c>
      <c r="E99" s="13">
        <v>1227304</v>
      </c>
      <c r="F99" s="13">
        <v>3945970</v>
      </c>
      <c r="G99" s="13">
        <f>E99-F99</f>
        <v>-2718666</v>
      </c>
    </row>
    <row r="100" spans="2:7" s="8" customFormat="1" ht="27" customHeight="1" x14ac:dyDescent="0.4">
      <c r="B100" s="35"/>
      <c r="C100" s="36"/>
      <c r="D100" s="16" t="s">
        <v>28</v>
      </c>
      <c r="E100" s="17">
        <f>+E94+E95+E96</f>
        <v>1726977</v>
      </c>
      <c r="F100" s="17">
        <f>+F94+F95+F96</f>
        <v>4330415</v>
      </c>
      <c r="G100" s="17">
        <f>E100-F100</f>
        <v>-2603438</v>
      </c>
    </row>
    <row r="101" spans="2:7" s="8" customFormat="1" ht="27" customHeight="1" x14ac:dyDescent="0.4">
      <c r="B101" s="35"/>
      <c r="C101" s="34" t="s">
        <v>14</v>
      </c>
      <c r="D101" s="12" t="s">
        <v>29</v>
      </c>
      <c r="E101" s="13">
        <v>86280</v>
      </c>
      <c r="F101" s="13">
        <v>172560</v>
      </c>
      <c r="G101" s="13">
        <f>E101-F101</f>
        <v>-86280</v>
      </c>
    </row>
    <row r="102" spans="2:7" s="8" customFormat="1" ht="27" customHeight="1" x14ac:dyDescent="0.4">
      <c r="B102" s="35"/>
      <c r="C102" s="35"/>
      <c r="D102" s="12" t="s">
        <v>30</v>
      </c>
      <c r="E102" s="13">
        <f>+E103+E104</f>
        <v>8100</v>
      </c>
      <c r="F102" s="13">
        <f>+F103+F104</f>
        <v>861480</v>
      </c>
      <c r="G102" s="13">
        <f>E102-F102</f>
        <v>-853380</v>
      </c>
    </row>
    <row r="103" spans="2:7" s="8" customFormat="1" ht="27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7" customHeight="1" x14ac:dyDescent="0.4">
      <c r="B104" s="35"/>
      <c r="C104" s="35"/>
      <c r="D104" s="12" t="s">
        <v>90</v>
      </c>
      <c r="E104" s="13">
        <v>8100</v>
      </c>
      <c r="F104" s="13">
        <v>861480</v>
      </c>
      <c r="G104" s="13">
        <f>E104-F104</f>
        <v>-853380</v>
      </c>
    </row>
    <row r="105" spans="2:7" s="8" customFormat="1" ht="27" customHeight="1" x14ac:dyDescent="0.4">
      <c r="B105" s="35"/>
      <c r="C105" s="36"/>
      <c r="D105" s="16" t="s">
        <v>31</v>
      </c>
      <c r="E105" s="17">
        <f>+E101+E102</f>
        <v>94380</v>
      </c>
      <c r="F105" s="17">
        <f>+F101+F102</f>
        <v>1034040</v>
      </c>
      <c r="G105" s="17">
        <f>E105-F105</f>
        <v>-939660</v>
      </c>
    </row>
    <row r="106" spans="2:7" s="8" customFormat="1" ht="27" customHeight="1" x14ac:dyDescent="0.4">
      <c r="B106" s="36"/>
      <c r="C106" s="19" t="s">
        <v>32</v>
      </c>
      <c r="D106" s="22"/>
      <c r="E106" s="23">
        <f xml:space="preserve"> +E100 - E105</f>
        <v>1632597</v>
      </c>
      <c r="F106" s="23">
        <f xml:space="preserve"> +F100 - F105</f>
        <v>3296375</v>
      </c>
      <c r="G106" s="23">
        <f>E106-F106</f>
        <v>-1663778</v>
      </c>
    </row>
    <row r="107" spans="2:7" s="8" customFormat="1" ht="27" customHeight="1" x14ac:dyDescent="0.4">
      <c r="B107" s="19" t="s">
        <v>33</v>
      </c>
      <c r="C107" s="24"/>
      <c r="D107" s="20"/>
      <c r="E107" s="21">
        <f xml:space="preserve"> +E93 +E106</f>
        <v>-20057254</v>
      </c>
      <c r="F107" s="21">
        <f xml:space="preserve"> +F93 +F106</f>
        <v>-16153834</v>
      </c>
      <c r="G107" s="21">
        <f>E107-F107</f>
        <v>-3903420</v>
      </c>
    </row>
    <row r="108" spans="2:7" s="8" customFormat="1" ht="27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1053598</v>
      </c>
      <c r="G108" s="13">
        <f>E108-F108</f>
        <v>-1053598</v>
      </c>
    </row>
    <row r="109" spans="2:7" s="8" customFormat="1" ht="27" customHeight="1" x14ac:dyDescent="0.4">
      <c r="B109" s="35"/>
      <c r="C109" s="35"/>
      <c r="D109" s="12" t="s">
        <v>89</v>
      </c>
      <c r="E109" s="13"/>
      <c r="F109" s="13">
        <v>1053598</v>
      </c>
      <c r="G109" s="13">
        <f>E109-F109</f>
        <v>-1053598</v>
      </c>
    </row>
    <row r="110" spans="2:7" s="8" customFormat="1" ht="27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7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7" customHeight="1" x14ac:dyDescent="0.4">
      <c r="B112" s="35"/>
      <c r="C112" s="35"/>
      <c r="D112" s="12" t="s">
        <v>37</v>
      </c>
      <c r="E112" s="13">
        <v>17034159</v>
      </c>
      <c r="F112" s="13">
        <v>8000000</v>
      </c>
      <c r="G112" s="13">
        <f>E112-F112</f>
        <v>9034159</v>
      </c>
    </row>
    <row r="113" spans="2:7" s="8" customFormat="1" ht="27" customHeight="1" x14ac:dyDescent="0.4">
      <c r="B113" s="35"/>
      <c r="C113" s="35"/>
      <c r="D113" s="12" t="s">
        <v>55</v>
      </c>
      <c r="E113" s="13"/>
      <c r="F113" s="13">
        <v>3123</v>
      </c>
      <c r="G113" s="13">
        <f>E113-F113</f>
        <v>-3123</v>
      </c>
    </row>
    <row r="114" spans="2:7" s="8" customFormat="1" ht="27" customHeight="1" x14ac:dyDescent="0.4">
      <c r="B114" s="35"/>
      <c r="C114" s="35"/>
      <c r="D114" s="12" t="s">
        <v>65</v>
      </c>
      <c r="E114" s="13">
        <v>37358999</v>
      </c>
      <c r="F114" s="13">
        <v>5000000</v>
      </c>
      <c r="G114" s="13">
        <f>E114-F114</f>
        <v>32358999</v>
      </c>
    </row>
    <row r="115" spans="2:7" s="8" customFormat="1" ht="27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7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7" customHeight="1" x14ac:dyDescent="0.4">
      <c r="B117" s="35"/>
      <c r="C117" s="36"/>
      <c r="D117" s="16" t="s">
        <v>39</v>
      </c>
      <c r="E117" s="17">
        <f>+E108+E110+E112+E113+E114+E115</f>
        <v>54393158</v>
      </c>
      <c r="F117" s="17">
        <f>+F108+F110+F112+F113+F114+F115</f>
        <v>14056721</v>
      </c>
      <c r="G117" s="17">
        <f>E117-F117</f>
        <v>40336437</v>
      </c>
    </row>
    <row r="118" spans="2:7" s="8" customFormat="1" ht="27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7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7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7" customHeight="1" x14ac:dyDescent="0.4">
      <c r="B121" s="35"/>
      <c r="C121" s="35"/>
      <c r="D121" s="12" t="s">
        <v>42</v>
      </c>
      <c r="E121" s="13">
        <v>17034159</v>
      </c>
      <c r="F121" s="13">
        <v>8000000</v>
      </c>
      <c r="G121" s="13">
        <f>E121-F121</f>
        <v>9034159</v>
      </c>
    </row>
    <row r="122" spans="2:7" s="8" customFormat="1" ht="27" customHeight="1" x14ac:dyDescent="0.4">
      <c r="B122" s="35"/>
      <c r="C122" s="35"/>
      <c r="D122" s="12" t="s">
        <v>54</v>
      </c>
      <c r="E122" s="13"/>
      <c r="F122" s="13">
        <v>5000000</v>
      </c>
      <c r="G122" s="13">
        <f>E122-F122</f>
        <v>-5000000</v>
      </c>
    </row>
    <row r="123" spans="2:7" s="8" customFormat="1" ht="27" customHeight="1" x14ac:dyDescent="0.4">
      <c r="B123" s="35"/>
      <c r="C123" s="35"/>
      <c r="D123" s="12" t="s">
        <v>64</v>
      </c>
      <c r="E123" s="13">
        <v>41691999</v>
      </c>
      <c r="F123" s="13">
        <v>19000000</v>
      </c>
      <c r="G123" s="13">
        <f>E123-F123</f>
        <v>22691999</v>
      </c>
    </row>
    <row r="124" spans="2:7" s="8" customFormat="1" ht="27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7" customHeight="1" x14ac:dyDescent="0.4">
      <c r="B125" s="35"/>
      <c r="C125" s="36"/>
      <c r="D125" s="16" t="s">
        <v>44</v>
      </c>
      <c r="E125" s="17">
        <f>+E118+E120+E121+E122+E123+E124</f>
        <v>58726158</v>
      </c>
      <c r="F125" s="17">
        <f>+F118+F120+F121+F122+F123+F124</f>
        <v>32000000</v>
      </c>
      <c r="G125" s="17">
        <f>E125-F125</f>
        <v>26726158</v>
      </c>
    </row>
    <row r="126" spans="2:7" s="8" customFormat="1" ht="27" customHeight="1" x14ac:dyDescent="0.4">
      <c r="B126" s="36"/>
      <c r="C126" s="25" t="s">
        <v>45</v>
      </c>
      <c r="D126" s="26"/>
      <c r="E126" s="27">
        <f xml:space="preserve"> +E117 - E125</f>
        <v>-4333000</v>
      </c>
      <c r="F126" s="27">
        <f xml:space="preserve"> +F117 - F125</f>
        <v>-17943279</v>
      </c>
      <c r="G126" s="27">
        <f>E126-F126</f>
        <v>13610279</v>
      </c>
    </row>
    <row r="127" spans="2:7" s="8" customFormat="1" ht="27" customHeight="1" x14ac:dyDescent="0.4">
      <c r="B127" s="19" t="s">
        <v>46</v>
      </c>
      <c r="C127" s="28"/>
      <c r="D127" s="29"/>
      <c r="E127" s="30">
        <f xml:space="preserve"> +E107 +E126</f>
        <v>-24390254</v>
      </c>
      <c r="F127" s="30">
        <f xml:space="preserve"> +F107 +F126</f>
        <v>-34097113</v>
      </c>
      <c r="G127" s="30">
        <f>E127-F127</f>
        <v>9706859</v>
      </c>
    </row>
    <row r="128" spans="2:7" s="8" customFormat="1" ht="27" customHeight="1" x14ac:dyDescent="0.4">
      <c r="B128" s="31" t="s">
        <v>47</v>
      </c>
      <c r="C128" s="28" t="s">
        <v>48</v>
      </c>
      <c r="D128" s="29"/>
      <c r="E128" s="30">
        <v>330319497</v>
      </c>
      <c r="F128" s="30">
        <v>373616610</v>
      </c>
      <c r="G128" s="30">
        <f>E128-F128</f>
        <v>-43297113</v>
      </c>
    </row>
    <row r="129" spans="2:7" s="8" customFormat="1" ht="27" customHeight="1" x14ac:dyDescent="0.4">
      <c r="B129" s="32"/>
      <c r="C129" s="28" t="s">
        <v>49</v>
      </c>
      <c r="D129" s="29"/>
      <c r="E129" s="30">
        <f xml:space="preserve"> +E127 +E128</f>
        <v>305929243</v>
      </c>
      <c r="F129" s="30">
        <f xml:space="preserve"> +F127 +F128</f>
        <v>339519497</v>
      </c>
      <c r="G129" s="30">
        <f>E129-F129</f>
        <v>-33590254</v>
      </c>
    </row>
    <row r="130" spans="2:7" s="8" customFormat="1" ht="27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7" customHeight="1" x14ac:dyDescent="0.4">
      <c r="B131" s="32"/>
      <c r="C131" s="28" t="s">
        <v>51</v>
      </c>
      <c r="D131" s="29"/>
      <c r="E131" s="30">
        <f>+E132+E133</f>
        <v>15200000</v>
      </c>
      <c r="F131" s="30">
        <f>+F132+F133</f>
        <v>0</v>
      </c>
      <c r="G131" s="30">
        <f>E131-F131</f>
        <v>15200000</v>
      </c>
    </row>
    <row r="132" spans="2:7" s="8" customFormat="1" ht="27" customHeight="1" x14ac:dyDescent="0.4">
      <c r="B132" s="32"/>
      <c r="C132" s="51" t="s">
        <v>85</v>
      </c>
      <c r="D132" s="26"/>
      <c r="E132" s="27">
        <v>15200000</v>
      </c>
      <c r="F132" s="27"/>
      <c r="G132" s="27">
        <f>E132-F132</f>
        <v>15200000</v>
      </c>
    </row>
    <row r="133" spans="2:7" s="8" customFormat="1" ht="27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7" customHeight="1" x14ac:dyDescent="0.4">
      <c r="B134" s="32"/>
      <c r="C134" s="28" t="s">
        <v>52</v>
      </c>
      <c r="D134" s="29"/>
      <c r="E134" s="30">
        <f>+E135+E136+E137</f>
        <v>6400000</v>
      </c>
      <c r="F134" s="30">
        <f>+F135+F136+F137</f>
        <v>9200000</v>
      </c>
      <c r="G134" s="30">
        <f>E134-F134</f>
        <v>-2800000</v>
      </c>
    </row>
    <row r="135" spans="2:7" s="8" customFormat="1" ht="27" customHeight="1" x14ac:dyDescent="0.4">
      <c r="B135" s="32"/>
      <c r="C135" s="51" t="s">
        <v>83</v>
      </c>
      <c r="D135" s="26"/>
      <c r="E135" s="27">
        <v>3200000</v>
      </c>
      <c r="F135" s="27">
        <v>4400000</v>
      </c>
      <c r="G135" s="27">
        <f>E135-F135</f>
        <v>-1200000</v>
      </c>
    </row>
    <row r="136" spans="2:7" s="8" customFormat="1" ht="27" customHeight="1" x14ac:dyDescent="0.4">
      <c r="B136" s="32"/>
      <c r="C136" s="51" t="s">
        <v>82</v>
      </c>
      <c r="D136" s="26"/>
      <c r="E136" s="27">
        <v>3200000</v>
      </c>
      <c r="F136" s="27">
        <v>4800000</v>
      </c>
      <c r="G136" s="27">
        <f>E136-F136</f>
        <v>-1600000</v>
      </c>
    </row>
    <row r="137" spans="2:7" s="8" customFormat="1" ht="27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7" customHeight="1" x14ac:dyDescent="0.4">
      <c r="B138" s="33"/>
      <c r="C138" s="6" t="s">
        <v>53</v>
      </c>
      <c r="D138" s="29"/>
      <c r="E138" s="30">
        <f xml:space="preserve"> +E129 +E130 +E131 - E134</f>
        <v>314729243</v>
      </c>
      <c r="F138" s="30">
        <f xml:space="preserve"> +F129 +F130 +F131 - F134</f>
        <v>330319497</v>
      </c>
      <c r="G138" s="30">
        <f>E138-F138</f>
        <v>-15590254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scale="61" fitToHeight="0" orientation="portrait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9C1A-CB29-402E-8079-136939A709E8}">
  <sheetPr>
    <pageSetUpPr fitToPage="1"/>
  </sheetPr>
  <dimension ref="B1:G138"/>
  <sheetViews>
    <sheetView showGridLines="0" topLeftCell="A133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161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7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235243</v>
      </c>
      <c r="F6" s="10">
        <f>+F7+F11+F14+F17+F20+F26</f>
        <v>6000</v>
      </c>
      <c r="G6" s="10">
        <f>E6-F6</f>
        <v>229243</v>
      </c>
    </row>
    <row r="7" spans="2:7" s="8" customFormat="1" ht="27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7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7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7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7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7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7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7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7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7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7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7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7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7" customHeight="1" x14ac:dyDescent="0.4">
      <c r="B20" s="35"/>
      <c r="C20" s="35"/>
      <c r="D20" s="12" t="s">
        <v>148</v>
      </c>
      <c r="E20" s="13">
        <f>+E21+E22+E23+E24+E25</f>
        <v>0</v>
      </c>
      <c r="F20" s="13">
        <f>+F21+F22+F23+F24+F25</f>
        <v>0</v>
      </c>
      <c r="G20" s="13">
        <f>E20-F20</f>
        <v>0</v>
      </c>
    </row>
    <row r="21" spans="2:7" s="8" customFormat="1" ht="27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7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7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7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7" customHeight="1" x14ac:dyDescent="0.4">
      <c r="B25" s="35"/>
      <c r="C25" s="35"/>
      <c r="D25" s="12" t="s">
        <v>135</v>
      </c>
      <c r="E25" s="13"/>
      <c r="F25" s="13"/>
      <c r="G25" s="13">
        <f>E25-F25</f>
        <v>0</v>
      </c>
    </row>
    <row r="26" spans="2:7" s="8" customFormat="1" ht="27" customHeight="1" x14ac:dyDescent="0.4">
      <c r="B26" s="35"/>
      <c r="C26" s="35"/>
      <c r="D26" s="12" t="s">
        <v>143</v>
      </c>
      <c r="E26" s="13">
        <f>+E27+E28+E29+E30+E31+E32+E33</f>
        <v>235243</v>
      </c>
      <c r="F26" s="13">
        <f>+F27+F28+F29+F30+F31+F32+F33</f>
        <v>6000</v>
      </c>
      <c r="G26" s="13">
        <f>E26-F26</f>
        <v>229243</v>
      </c>
    </row>
    <row r="27" spans="2:7" s="8" customFormat="1" ht="27" customHeight="1" x14ac:dyDescent="0.4">
      <c r="B27" s="35"/>
      <c r="C27" s="35"/>
      <c r="D27" s="12" t="s">
        <v>142</v>
      </c>
      <c r="E27" s="13">
        <v>160000</v>
      </c>
      <c r="F27" s="13"/>
      <c r="G27" s="13">
        <f>E27-F27</f>
        <v>160000</v>
      </c>
    </row>
    <row r="28" spans="2:7" s="8" customFormat="1" ht="27" customHeight="1" x14ac:dyDescent="0.4">
      <c r="B28" s="35"/>
      <c r="C28" s="35"/>
      <c r="D28" s="12" t="s">
        <v>134</v>
      </c>
      <c r="E28" s="13">
        <v>72000</v>
      </c>
      <c r="F28" s="13">
        <v>6000</v>
      </c>
      <c r="G28" s="13">
        <f>E28-F28</f>
        <v>66000</v>
      </c>
    </row>
    <row r="29" spans="2:7" s="8" customFormat="1" ht="27" customHeight="1" x14ac:dyDescent="0.4">
      <c r="B29" s="35"/>
      <c r="C29" s="35"/>
      <c r="D29" s="12" t="s">
        <v>141</v>
      </c>
      <c r="E29" s="13"/>
      <c r="F29" s="13"/>
      <c r="G29" s="13">
        <f>E29-F29</f>
        <v>0</v>
      </c>
    </row>
    <row r="30" spans="2:7" s="8" customFormat="1" ht="27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7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7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7" customHeight="1" x14ac:dyDescent="0.4">
      <c r="B33" s="35"/>
      <c r="C33" s="35"/>
      <c r="D33" s="12" t="s">
        <v>133</v>
      </c>
      <c r="E33" s="13">
        <v>3243</v>
      </c>
      <c r="F33" s="13"/>
      <c r="G33" s="13">
        <f>E33-F33</f>
        <v>3243</v>
      </c>
    </row>
    <row r="34" spans="2:7" s="8" customFormat="1" ht="27" customHeight="1" x14ac:dyDescent="0.4">
      <c r="B34" s="35"/>
      <c r="C34" s="35"/>
      <c r="D34" s="12" t="s">
        <v>11</v>
      </c>
      <c r="E34" s="13">
        <f>+E35</f>
        <v>27461873</v>
      </c>
      <c r="F34" s="13">
        <f>+F35</f>
        <v>26905162</v>
      </c>
      <c r="G34" s="13">
        <f>E34-F34</f>
        <v>556711</v>
      </c>
    </row>
    <row r="35" spans="2:7" s="8" customFormat="1" ht="27" customHeight="1" x14ac:dyDescent="0.4">
      <c r="B35" s="35"/>
      <c r="C35" s="35"/>
      <c r="D35" s="12" t="s">
        <v>137</v>
      </c>
      <c r="E35" s="13">
        <f>+E36+E37+E38+E39</f>
        <v>27461873</v>
      </c>
      <c r="F35" s="13">
        <f>+F36+F37+F38+F39</f>
        <v>26905162</v>
      </c>
      <c r="G35" s="13">
        <f>E35-F35</f>
        <v>556711</v>
      </c>
    </row>
    <row r="36" spans="2:7" s="8" customFormat="1" ht="27" customHeight="1" x14ac:dyDescent="0.4">
      <c r="B36" s="35"/>
      <c r="C36" s="35"/>
      <c r="D36" s="12" t="s">
        <v>136</v>
      </c>
      <c r="E36" s="13">
        <v>2160000</v>
      </c>
      <c r="F36" s="13">
        <v>2160000</v>
      </c>
      <c r="G36" s="13">
        <f>E36-F36</f>
        <v>0</v>
      </c>
    </row>
    <row r="37" spans="2:7" s="8" customFormat="1" ht="27" customHeight="1" x14ac:dyDescent="0.4">
      <c r="B37" s="35"/>
      <c r="C37" s="35"/>
      <c r="D37" s="12" t="s">
        <v>135</v>
      </c>
      <c r="E37" s="13">
        <v>6932920</v>
      </c>
      <c r="F37" s="13">
        <v>7396170</v>
      </c>
      <c r="G37" s="13">
        <f>E37-F37</f>
        <v>-463250</v>
      </c>
    </row>
    <row r="38" spans="2:7" s="8" customFormat="1" ht="27" customHeight="1" x14ac:dyDescent="0.4">
      <c r="B38" s="35"/>
      <c r="C38" s="35"/>
      <c r="D38" s="12" t="s">
        <v>134</v>
      </c>
      <c r="E38" s="13">
        <v>17655000</v>
      </c>
      <c r="F38" s="13">
        <v>16716000</v>
      </c>
      <c r="G38" s="13">
        <f>E38-F38</f>
        <v>939000</v>
      </c>
    </row>
    <row r="39" spans="2:7" s="8" customFormat="1" ht="27" customHeight="1" x14ac:dyDescent="0.4">
      <c r="B39" s="35"/>
      <c r="C39" s="35"/>
      <c r="D39" s="12" t="s">
        <v>133</v>
      </c>
      <c r="E39" s="13">
        <v>713953</v>
      </c>
      <c r="F39" s="13">
        <v>632992</v>
      </c>
      <c r="G39" s="13">
        <f>E39-F39</f>
        <v>80961</v>
      </c>
    </row>
    <row r="40" spans="2:7" s="8" customFormat="1" ht="27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7" customHeight="1" x14ac:dyDescent="0.4">
      <c r="B41" s="35"/>
      <c r="C41" s="36"/>
      <c r="D41" s="16" t="s">
        <v>13</v>
      </c>
      <c r="E41" s="17">
        <f>+E6+E34+E40</f>
        <v>27697116</v>
      </c>
      <c r="F41" s="17">
        <f>+F6+F34+F40</f>
        <v>26911162</v>
      </c>
      <c r="G41" s="17">
        <f>E41-F41</f>
        <v>785954</v>
      </c>
    </row>
    <row r="42" spans="2:7" s="8" customFormat="1" ht="27" customHeight="1" x14ac:dyDescent="0.4">
      <c r="B42" s="35"/>
      <c r="C42" s="34" t="s">
        <v>14</v>
      </c>
      <c r="D42" s="12" t="s">
        <v>15</v>
      </c>
      <c r="E42" s="13">
        <f>+E43+E44+E45+E46+E47+E48</f>
        <v>11273917</v>
      </c>
      <c r="F42" s="13">
        <f>+F43+F44+F45+F46+F47+F48</f>
        <v>8384427</v>
      </c>
      <c r="G42" s="13">
        <f>E42-F42</f>
        <v>2889490</v>
      </c>
    </row>
    <row r="43" spans="2:7" s="8" customFormat="1" ht="27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7" customHeight="1" x14ac:dyDescent="0.4">
      <c r="B44" s="35"/>
      <c r="C44" s="35"/>
      <c r="D44" s="12" t="s">
        <v>131</v>
      </c>
      <c r="E44" s="13">
        <v>4168950</v>
      </c>
      <c r="F44" s="13">
        <v>4044413</v>
      </c>
      <c r="G44" s="13">
        <f>E44-F44</f>
        <v>124537</v>
      </c>
    </row>
    <row r="45" spans="2:7" s="8" customFormat="1" ht="27" customHeight="1" x14ac:dyDescent="0.4">
      <c r="B45" s="35"/>
      <c r="C45" s="35"/>
      <c r="D45" s="12" t="s">
        <v>130</v>
      </c>
      <c r="E45" s="13">
        <v>616760</v>
      </c>
      <c r="F45" s="13">
        <v>608580</v>
      </c>
      <c r="G45" s="13">
        <f>E45-F45</f>
        <v>8180</v>
      </c>
    </row>
    <row r="46" spans="2:7" s="8" customFormat="1" ht="27" customHeight="1" x14ac:dyDescent="0.4">
      <c r="B46" s="35"/>
      <c r="C46" s="35"/>
      <c r="D46" s="12" t="s">
        <v>129</v>
      </c>
      <c r="E46" s="13">
        <v>4632570</v>
      </c>
      <c r="F46" s="13">
        <v>2578284</v>
      </c>
      <c r="G46" s="13">
        <f>E46-F46</f>
        <v>2054286</v>
      </c>
    </row>
    <row r="47" spans="2:7" s="8" customFormat="1" ht="27" customHeight="1" x14ac:dyDescent="0.4">
      <c r="B47" s="35"/>
      <c r="C47" s="35"/>
      <c r="D47" s="12" t="s">
        <v>128</v>
      </c>
      <c r="E47" s="13">
        <v>311500</v>
      </c>
      <c r="F47" s="13">
        <v>44500</v>
      </c>
      <c r="G47" s="13">
        <f>E47-F47</f>
        <v>267000</v>
      </c>
    </row>
    <row r="48" spans="2:7" s="8" customFormat="1" ht="27" customHeight="1" x14ac:dyDescent="0.4">
      <c r="B48" s="35"/>
      <c r="C48" s="35"/>
      <c r="D48" s="12" t="s">
        <v>127</v>
      </c>
      <c r="E48" s="13">
        <v>1544137</v>
      </c>
      <c r="F48" s="13">
        <v>1108650</v>
      </c>
      <c r="G48" s="13">
        <f>E48-F48</f>
        <v>435487</v>
      </c>
    </row>
    <row r="49" spans="2:7" s="8" customFormat="1" ht="27" customHeight="1" x14ac:dyDescent="0.4">
      <c r="B49" s="35"/>
      <c r="C49" s="35"/>
      <c r="D49" s="12" t="s">
        <v>16</v>
      </c>
      <c r="E49" s="13">
        <f>+E50+E51+E52+E53+E54+E55+E56+E57+E58+E59+E60+E61+E62+E63+E64</f>
        <v>8598781</v>
      </c>
      <c r="F49" s="13">
        <f>+F50+F51+F52+F53+F54+F55+F56+F57+F58+F59+F60+F61+F62+F63+F64</f>
        <v>8377938</v>
      </c>
      <c r="G49" s="13">
        <f>E49-F49</f>
        <v>220843</v>
      </c>
    </row>
    <row r="50" spans="2:7" s="8" customFormat="1" ht="27" customHeight="1" x14ac:dyDescent="0.4">
      <c r="B50" s="35"/>
      <c r="C50" s="35"/>
      <c r="D50" s="12" t="s">
        <v>126</v>
      </c>
      <c r="E50" s="13">
        <v>2778504</v>
      </c>
      <c r="F50" s="13">
        <v>2905637</v>
      </c>
      <c r="G50" s="13">
        <f>E50-F50</f>
        <v>-127133</v>
      </c>
    </row>
    <row r="51" spans="2:7" s="8" customFormat="1" ht="27" customHeight="1" x14ac:dyDescent="0.4">
      <c r="B51" s="35"/>
      <c r="C51" s="35"/>
      <c r="D51" s="12" t="s">
        <v>125</v>
      </c>
      <c r="E51" s="13"/>
      <c r="F51" s="13"/>
      <c r="G51" s="13">
        <f>E51-F51</f>
        <v>0</v>
      </c>
    </row>
    <row r="52" spans="2:7" s="8" customFormat="1" ht="27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7" customHeight="1" x14ac:dyDescent="0.4">
      <c r="B53" s="35"/>
      <c r="C53" s="35"/>
      <c r="D53" s="12" t="s">
        <v>123</v>
      </c>
      <c r="E53" s="13">
        <v>66432</v>
      </c>
      <c r="F53" s="13">
        <v>71034</v>
      </c>
      <c r="G53" s="13">
        <f>E53-F53</f>
        <v>-4602</v>
      </c>
    </row>
    <row r="54" spans="2:7" s="8" customFormat="1" ht="27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7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7" customHeight="1" x14ac:dyDescent="0.4">
      <c r="B56" s="35"/>
      <c r="C56" s="35"/>
      <c r="D56" s="12" t="s">
        <v>120</v>
      </c>
      <c r="E56" s="13">
        <v>77757</v>
      </c>
      <c r="F56" s="13">
        <v>56885</v>
      </c>
      <c r="G56" s="13">
        <f>E56-F56</f>
        <v>20872</v>
      </c>
    </row>
    <row r="57" spans="2:7" s="8" customFormat="1" ht="27" customHeight="1" x14ac:dyDescent="0.4">
      <c r="B57" s="35"/>
      <c r="C57" s="35"/>
      <c r="D57" s="12" t="s">
        <v>110</v>
      </c>
      <c r="E57" s="13">
        <v>4821670</v>
      </c>
      <c r="F57" s="13">
        <v>5019130</v>
      </c>
      <c r="G57" s="13">
        <f>E57-F57</f>
        <v>-197460</v>
      </c>
    </row>
    <row r="58" spans="2:7" s="8" customFormat="1" ht="27" customHeight="1" x14ac:dyDescent="0.4">
      <c r="B58" s="35"/>
      <c r="C58" s="35"/>
      <c r="D58" s="12" t="s">
        <v>109</v>
      </c>
      <c r="E58" s="13">
        <v>118715</v>
      </c>
      <c r="F58" s="13">
        <v>89676</v>
      </c>
      <c r="G58" s="13">
        <f>E58-F58</f>
        <v>29039</v>
      </c>
    </row>
    <row r="59" spans="2:7" s="8" customFormat="1" ht="27" customHeight="1" x14ac:dyDescent="0.4">
      <c r="B59" s="35"/>
      <c r="C59" s="35"/>
      <c r="D59" s="12" t="s">
        <v>119</v>
      </c>
      <c r="E59" s="13">
        <v>216814</v>
      </c>
      <c r="F59" s="13">
        <v>88666</v>
      </c>
      <c r="G59" s="13">
        <f>E59-F59</f>
        <v>128148</v>
      </c>
    </row>
    <row r="60" spans="2:7" s="8" customFormat="1" ht="27" customHeight="1" x14ac:dyDescent="0.4">
      <c r="B60" s="35"/>
      <c r="C60" s="35"/>
      <c r="D60" s="12" t="s">
        <v>102</v>
      </c>
      <c r="E60" s="13">
        <v>14409</v>
      </c>
      <c r="F60" s="13"/>
      <c r="G60" s="13">
        <f>E60-F60</f>
        <v>14409</v>
      </c>
    </row>
    <row r="61" spans="2:7" s="8" customFormat="1" ht="27" customHeight="1" x14ac:dyDescent="0.4">
      <c r="B61" s="35"/>
      <c r="C61" s="35"/>
      <c r="D61" s="12" t="s">
        <v>101</v>
      </c>
      <c r="E61" s="13">
        <v>117690</v>
      </c>
      <c r="F61" s="13">
        <v>115410</v>
      </c>
      <c r="G61" s="13">
        <f>E61-F61</f>
        <v>2280</v>
      </c>
    </row>
    <row r="62" spans="2:7" s="8" customFormat="1" ht="27" customHeight="1" x14ac:dyDescent="0.4">
      <c r="B62" s="35"/>
      <c r="C62" s="35"/>
      <c r="D62" s="12" t="s">
        <v>118</v>
      </c>
      <c r="E62" s="13"/>
      <c r="F62" s="13"/>
      <c r="G62" s="13">
        <f>E62-F62</f>
        <v>0</v>
      </c>
    </row>
    <row r="63" spans="2:7" s="8" customFormat="1" ht="27" customHeight="1" x14ac:dyDescent="0.4">
      <c r="B63" s="35"/>
      <c r="C63" s="35"/>
      <c r="D63" s="12" t="s">
        <v>117</v>
      </c>
      <c r="E63" s="13">
        <v>386790</v>
      </c>
      <c r="F63" s="13">
        <v>31500</v>
      </c>
      <c r="G63" s="13">
        <f>E63-F63</f>
        <v>355290</v>
      </c>
    </row>
    <row r="64" spans="2:7" s="8" customFormat="1" ht="27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7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3717601</v>
      </c>
      <c r="F65" s="13">
        <f>+F66+F67+F68+F69+F70+F71+F72+F73+F74+F75+F76+F77+F78+F79+F80+F81+F82+F83+F84+F85+F86+F87</f>
        <v>3433050</v>
      </c>
      <c r="G65" s="13">
        <f>E65-F65</f>
        <v>284551</v>
      </c>
    </row>
    <row r="66" spans="2:7" s="8" customFormat="1" ht="27" customHeight="1" x14ac:dyDescent="0.4">
      <c r="B66" s="35"/>
      <c r="C66" s="35"/>
      <c r="D66" s="12" t="s">
        <v>116</v>
      </c>
      <c r="E66" s="13">
        <v>119530</v>
      </c>
      <c r="F66" s="13">
        <v>42660</v>
      </c>
      <c r="G66" s="13">
        <f>E66-F66</f>
        <v>76870</v>
      </c>
    </row>
    <row r="67" spans="2:7" s="8" customFormat="1" ht="27" customHeight="1" x14ac:dyDescent="0.4">
      <c r="B67" s="35"/>
      <c r="C67" s="35"/>
      <c r="D67" s="12" t="s">
        <v>115</v>
      </c>
      <c r="E67" s="13">
        <v>39900</v>
      </c>
      <c r="F67" s="13">
        <v>22495</v>
      </c>
      <c r="G67" s="13">
        <f>E67-F67</f>
        <v>17405</v>
      </c>
    </row>
    <row r="68" spans="2:7" s="8" customFormat="1" ht="27" customHeight="1" x14ac:dyDescent="0.4">
      <c r="B68" s="35"/>
      <c r="C68" s="35"/>
      <c r="D68" s="12" t="s">
        <v>114</v>
      </c>
      <c r="E68" s="13"/>
      <c r="F68" s="13">
        <v>3915</v>
      </c>
      <c r="G68" s="13">
        <f>E68-F68</f>
        <v>-3915</v>
      </c>
    </row>
    <row r="69" spans="2:7" s="8" customFormat="1" ht="27" customHeight="1" x14ac:dyDescent="0.4">
      <c r="B69" s="35"/>
      <c r="C69" s="35"/>
      <c r="D69" s="12" t="s">
        <v>113</v>
      </c>
      <c r="E69" s="13">
        <v>3000</v>
      </c>
      <c r="F69" s="13">
        <v>6000</v>
      </c>
      <c r="G69" s="13">
        <f>E69-F69</f>
        <v>-3000</v>
      </c>
    </row>
    <row r="70" spans="2:7" s="8" customFormat="1" ht="27" customHeight="1" x14ac:dyDescent="0.4">
      <c r="B70" s="35"/>
      <c r="C70" s="35"/>
      <c r="D70" s="12" t="s">
        <v>112</v>
      </c>
      <c r="E70" s="13">
        <v>32641</v>
      </c>
      <c r="F70" s="13">
        <v>41559</v>
      </c>
      <c r="G70" s="13">
        <f>E70-F70</f>
        <v>-8918</v>
      </c>
    </row>
    <row r="71" spans="2:7" s="8" customFormat="1" ht="27" customHeight="1" x14ac:dyDescent="0.4">
      <c r="B71" s="35"/>
      <c r="C71" s="35"/>
      <c r="D71" s="12" t="s">
        <v>111</v>
      </c>
      <c r="E71" s="13">
        <v>2229</v>
      </c>
      <c r="F71" s="13">
        <v>2927</v>
      </c>
      <c r="G71" s="13">
        <f>E71-F71</f>
        <v>-698</v>
      </c>
    </row>
    <row r="72" spans="2:7" s="8" customFormat="1" ht="27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7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7" customHeight="1" x14ac:dyDescent="0.4">
      <c r="B74" s="35"/>
      <c r="C74" s="35"/>
      <c r="D74" s="12" t="s">
        <v>108</v>
      </c>
      <c r="E74" s="13">
        <v>142450</v>
      </c>
      <c r="F74" s="13">
        <v>16060</v>
      </c>
      <c r="G74" s="13">
        <f>E74-F74</f>
        <v>126390</v>
      </c>
    </row>
    <row r="75" spans="2:7" s="8" customFormat="1" ht="27" customHeight="1" x14ac:dyDescent="0.4">
      <c r="B75" s="35"/>
      <c r="C75" s="35"/>
      <c r="D75" s="12" t="s">
        <v>107</v>
      </c>
      <c r="E75" s="13">
        <v>33028</v>
      </c>
      <c r="F75" s="13">
        <v>33121</v>
      </c>
      <c r="G75" s="13">
        <f>E75-F75</f>
        <v>-93</v>
      </c>
    </row>
    <row r="76" spans="2:7" s="8" customFormat="1" ht="27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7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7" customHeight="1" x14ac:dyDescent="0.4">
      <c r="B78" s="35"/>
      <c r="C78" s="35"/>
      <c r="D78" s="12" t="s">
        <v>104</v>
      </c>
      <c r="E78" s="13">
        <v>2835500</v>
      </c>
      <c r="F78" s="13">
        <v>2955000</v>
      </c>
      <c r="G78" s="13">
        <f>E78-F78</f>
        <v>-119500</v>
      </c>
    </row>
    <row r="79" spans="2:7" s="8" customFormat="1" ht="27" customHeight="1" x14ac:dyDescent="0.4">
      <c r="B79" s="35"/>
      <c r="C79" s="35"/>
      <c r="D79" s="12" t="s">
        <v>103</v>
      </c>
      <c r="E79" s="13">
        <v>36300</v>
      </c>
      <c r="F79" s="13">
        <v>25330</v>
      </c>
      <c r="G79" s="13">
        <f>E79-F79</f>
        <v>10970</v>
      </c>
    </row>
    <row r="80" spans="2:7" s="8" customFormat="1" ht="27" customHeight="1" x14ac:dyDescent="0.4">
      <c r="B80" s="35"/>
      <c r="C80" s="35"/>
      <c r="D80" s="12" t="s">
        <v>102</v>
      </c>
      <c r="E80" s="13">
        <v>228443</v>
      </c>
      <c r="F80" s="13">
        <v>35343</v>
      </c>
      <c r="G80" s="13">
        <f>E80-F80</f>
        <v>193100</v>
      </c>
    </row>
    <row r="81" spans="2:7" s="8" customFormat="1" ht="27" customHeight="1" x14ac:dyDescent="0.4">
      <c r="B81" s="35"/>
      <c r="C81" s="35"/>
      <c r="D81" s="12" t="s">
        <v>101</v>
      </c>
      <c r="E81" s="13"/>
      <c r="F81" s="13"/>
      <c r="G81" s="13">
        <f>E81-F81</f>
        <v>0</v>
      </c>
    </row>
    <row r="82" spans="2:7" s="8" customFormat="1" ht="27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7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7" customHeight="1" x14ac:dyDescent="0.4">
      <c r="B84" s="35"/>
      <c r="C84" s="35"/>
      <c r="D84" s="12" t="s">
        <v>98</v>
      </c>
      <c r="E84" s="13">
        <v>173580</v>
      </c>
      <c r="F84" s="13">
        <v>167640</v>
      </c>
      <c r="G84" s="13">
        <f>E84-F84</f>
        <v>5940</v>
      </c>
    </row>
    <row r="85" spans="2:7" s="8" customFormat="1" ht="27" customHeight="1" x14ac:dyDescent="0.4">
      <c r="B85" s="35"/>
      <c r="C85" s="35"/>
      <c r="D85" s="12" t="s">
        <v>97</v>
      </c>
      <c r="E85" s="13"/>
      <c r="F85" s="13"/>
      <c r="G85" s="13">
        <f>E85-F85</f>
        <v>0</v>
      </c>
    </row>
    <row r="86" spans="2:7" s="8" customFormat="1" ht="27" customHeight="1" x14ac:dyDescent="0.4">
      <c r="B86" s="35"/>
      <c r="C86" s="35"/>
      <c r="D86" s="12" t="s">
        <v>96</v>
      </c>
      <c r="E86" s="13">
        <v>71000</v>
      </c>
      <c r="F86" s="13">
        <v>81000</v>
      </c>
      <c r="G86" s="13">
        <f>E86-F86</f>
        <v>-10000</v>
      </c>
    </row>
    <row r="87" spans="2:7" s="8" customFormat="1" ht="27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7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7" customHeight="1" x14ac:dyDescent="0.4">
      <c r="B89" s="35"/>
      <c r="C89" s="35"/>
      <c r="D89" s="12" t="s">
        <v>19</v>
      </c>
      <c r="E89" s="13">
        <v>935707</v>
      </c>
      <c r="F89" s="13">
        <v>943941</v>
      </c>
      <c r="G89" s="13">
        <f>E89-F89</f>
        <v>-8234</v>
      </c>
    </row>
    <row r="90" spans="2:7" s="8" customFormat="1" ht="27" customHeight="1" x14ac:dyDescent="0.4">
      <c r="B90" s="35"/>
      <c r="C90" s="35"/>
      <c r="D90" s="12" t="s">
        <v>20</v>
      </c>
      <c r="E90" s="13"/>
      <c r="F90" s="13"/>
      <c r="G90" s="13">
        <f>E90-F90</f>
        <v>0</v>
      </c>
    </row>
    <row r="91" spans="2:7" s="8" customFormat="1" ht="27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7" customHeight="1" x14ac:dyDescent="0.4">
      <c r="B92" s="35"/>
      <c r="C92" s="36"/>
      <c r="D92" s="16" t="s">
        <v>22</v>
      </c>
      <c r="E92" s="17">
        <f>+E42+E49+E65+E88+E89+E90+E91</f>
        <v>24526006</v>
      </c>
      <c r="F92" s="17">
        <f>+F42+F49+F65+F88+F89+F90+F91</f>
        <v>21139356</v>
      </c>
      <c r="G92" s="17">
        <f>E92-F92</f>
        <v>3386650</v>
      </c>
    </row>
    <row r="93" spans="2:7" s="8" customFormat="1" ht="27" customHeight="1" x14ac:dyDescent="0.4">
      <c r="B93" s="36"/>
      <c r="C93" s="19" t="s">
        <v>23</v>
      </c>
      <c r="D93" s="20"/>
      <c r="E93" s="21">
        <f xml:space="preserve"> +E41 - E92</f>
        <v>3171110</v>
      </c>
      <c r="F93" s="21">
        <f xml:space="preserve"> +F41 - F92</f>
        <v>5771806</v>
      </c>
      <c r="G93" s="21">
        <f>E93-F93</f>
        <v>-2600696</v>
      </c>
    </row>
    <row r="94" spans="2:7" s="8" customFormat="1" ht="27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7" customHeight="1" x14ac:dyDescent="0.4">
      <c r="B95" s="35"/>
      <c r="C95" s="35"/>
      <c r="D95" s="12" t="s">
        <v>26</v>
      </c>
      <c r="E95" s="13"/>
      <c r="F95" s="13"/>
      <c r="G95" s="13">
        <f>E95-F95</f>
        <v>0</v>
      </c>
    </row>
    <row r="96" spans="2:7" s="8" customFormat="1" ht="27" customHeight="1" x14ac:dyDescent="0.4">
      <c r="B96" s="35"/>
      <c r="C96" s="35"/>
      <c r="D96" s="12" t="s">
        <v>27</v>
      </c>
      <c r="E96" s="13">
        <f>+E97+E98+E99</f>
        <v>1615</v>
      </c>
      <c r="F96" s="13">
        <f>+F97+F98+F99</f>
        <v>658210</v>
      </c>
      <c r="G96" s="13">
        <f>E96-F96</f>
        <v>-656595</v>
      </c>
    </row>
    <row r="97" spans="2:7" s="8" customFormat="1" ht="27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7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7" customHeight="1" x14ac:dyDescent="0.4">
      <c r="B99" s="35"/>
      <c r="C99" s="35"/>
      <c r="D99" s="12" t="s">
        <v>92</v>
      </c>
      <c r="E99" s="13">
        <v>1615</v>
      </c>
      <c r="F99" s="13">
        <v>658210</v>
      </c>
      <c r="G99" s="13">
        <f>E99-F99</f>
        <v>-656595</v>
      </c>
    </row>
    <row r="100" spans="2:7" s="8" customFormat="1" ht="27" customHeight="1" x14ac:dyDescent="0.4">
      <c r="B100" s="35"/>
      <c r="C100" s="36"/>
      <c r="D100" s="16" t="s">
        <v>28</v>
      </c>
      <c r="E100" s="17">
        <f>+E94+E95+E96</f>
        <v>1615</v>
      </c>
      <c r="F100" s="17">
        <f>+F94+F95+F96</f>
        <v>658210</v>
      </c>
      <c r="G100" s="17">
        <f>E100-F100</f>
        <v>-656595</v>
      </c>
    </row>
    <row r="101" spans="2:7" s="8" customFormat="1" ht="27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7" customHeight="1" x14ac:dyDescent="0.4">
      <c r="B102" s="35"/>
      <c r="C102" s="35"/>
      <c r="D102" s="12" t="s">
        <v>30</v>
      </c>
      <c r="E102" s="13">
        <f>+E103+E104</f>
        <v>0</v>
      </c>
      <c r="F102" s="13">
        <f>+F103+F104</f>
        <v>0</v>
      </c>
      <c r="G102" s="13">
        <f>E102-F102</f>
        <v>0</v>
      </c>
    </row>
    <row r="103" spans="2:7" s="8" customFormat="1" ht="27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7" customHeight="1" x14ac:dyDescent="0.4">
      <c r="B104" s="35"/>
      <c r="C104" s="35"/>
      <c r="D104" s="12" t="s">
        <v>90</v>
      </c>
      <c r="E104" s="13"/>
      <c r="F104" s="13"/>
      <c r="G104" s="13">
        <f>E104-F104</f>
        <v>0</v>
      </c>
    </row>
    <row r="105" spans="2:7" s="8" customFormat="1" ht="27" customHeight="1" x14ac:dyDescent="0.4">
      <c r="B105" s="35"/>
      <c r="C105" s="36"/>
      <c r="D105" s="16" t="s">
        <v>31</v>
      </c>
      <c r="E105" s="17">
        <f>+E101+E102</f>
        <v>0</v>
      </c>
      <c r="F105" s="17">
        <f>+F101+F102</f>
        <v>0</v>
      </c>
      <c r="G105" s="17">
        <f>E105-F105</f>
        <v>0</v>
      </c>
    </row>
    <row r="106" spans="2:7" s="8" customFormat="1" ht="27" customHeight="1" x14ac:dyDescent="0.4">
      <c r="B106" s="36"/>
      <c r="C106" s="19" t="s">
        <v>32</v>
      </c>
      <c r="D106" s="22"/>
      <c r="E106" s="23">
        <f xml:space="preserve"> +E100 - E105</f>
        <v>1615</v>
      </c>
      <c r="F106" s="23">
        <f xml:space="preserve"> +F100 - F105</f>
        <v>658210</v>
      </c>
      <c r="G106" s="23">
        <f>E106-F106</f>
        <v>-656595</v>
      </c>
    </row>
    <row r="107" spans="2:7" s="8" customFormat="1" ht="27" customHeight="1" x14ac:dyDescent="0.4">
      <c r="B107" s="19" t="s">
        <v>33</v>
      </c>
      <c r="C107" s="24"/>
      <c r="D107" s="20"/>
      <c r="E107" s="21">
        <f xml:space="preserve"> +E93 +E106</f>
        <v>3172725</v>
      </c>
      <c r="F107" s="21">
        <f xml:space="preserve"> +F93 +F106</f>
        <v>6430016</v>
      </c>
      <c r="G107" s="21">
        <f>E107-F107</f>
        <v>-3257291</v>
      </c>
    </row>
    <row r="108" spans="2:7" s="8" customFormat="1" ht="27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7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7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7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7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7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7" customHeight="1" x14ac:dyDescent="0.4">
      <c r="B114" s="35"/>
      <c r="C114" s="35"/>
      <c r="D114" s="12" t="s">
        <v>65</v>
      </c>
      <c r="E114" s="13">
        <v>3498300</v>
      </c>
      <c r="F114" s="13">
        <v>3000000</v>
      </c>
      <c r="G114" s="13">
        <f>E114-F114</f>
        <v>498300</v>
      </c>
    </row>
    <row r="115" spans="2:7" s="8" customFormat="1" ht="27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7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7" customHeight="1" x14ac:dyDescent="0.4">
      <c r="B117" s="35"/>
      <c r="C117" s="36"/>
      <c r="D117" s="16" t="s">
        <v>39</v>
      </c>
      <c r="E117" s="17">
        <f>+E108+E110+E112+E113+E114+E115</f>
        <v>3498300</v>
      </c>
      <c r="F117" s="17">
        <f>+F108+F110+F112+F113+F114+F115</f>
        <v>3000000</v>
      </c>
      <c r="G117" s="17">
        <f>E117-F117</f>
        <v>498300</v>
      </c>
    </row>
    <row r="118" spans="2:7" s="8" customFormat="1" ht="27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7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7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7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7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7" customHeight="1" x14ac:dyDescent="0.4">
      <c r="B123" s="35"/>
      <c r="C123" s="35"/>
      <c r="D123" s="12" t="s">
        <v>64</v>
      </c>
      <c r="E123" s="13">
        <v>10800000</v>
      </c>
      <c r="F123" s="13"/>
      <c r="G123" s="13">
        <f>E123-F123</f>
        <v>10800000</v>
      </c>
    </row>
    <row r="124" spans="2:7" s="8" customFormat="1" ht="27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7" customHeight="1" x14ac:dyDescent="0.4">
      <c r="B125" s="35"/>
      <c r="C125" s="36"/>
      <c r="D125" s="16" t="s">
        <v>44</v>
      </c>
      <c r="E125" s="17">
        <f>+E118+E120+E121+E122+E123+E124</f>
        <v>10800000</v>
      </c>
      <c r="F125" s="17">
        <f>+F118+F120+F121+F122+F123+F124</f>
        <v>0</v>
      </c>
      <c r="G125" s="17">
        <f>E125-F125</f>
        <v>10800000</v>
      </c>
    </row>
    <row r="126" spans="2:7" s="8" customFormat="1" ht="27" customHeight="1" x14ac:dyDescent="0.4">
      <c r="B126" s="36"/>
      <c r="C126" s="25" t="s">
        <v>45</v>
      </c>
      <c r="D126" s="26"/>
      <c r="E126" s="27">
        <f xml:space="preserve"> +E117 - E125</f>
        <v>-7301700</v>
      </c>
      <c r="F126" s="27">
        <f xml:space="preserve"> +F117 - F125</f>
        <v>3000000</v>
      </c>
      <c r="G126" s="27">
        <f>E126-F126</f>
        <v>-10301700</v>
      </c>
    </row>
    <row r="127" spans="2:7" s="8" customFormat="1" ht="27" customHeight="1" x14ac:dyDescent="0.4">
      <c r="B127" s="19" t="s">
        <v>46</v>
      </c>
      <c r="C127" s="28"/>
      <c r="D127" s="29"/>
      <c r="E127" s="30">
        <f xml:space="preserve"> +E107 +E126</f>
        <v>-4128975</v>
      </c>
      <c r="F127" s="30">
        <f xml:space="preserve"> +F107 +F126</f>
        <v>9430016</v>
      </c>
      <c r="G127" s="30">
        <f>E127-F127</f>
        <v>-13558991</v>
      </c>
    </row>
    <row r="128" spans="2:7" s="8" customFormat="1" ht="27" customHeight="1" x14ac:dyDescent="0.4">
      <c r="B128" s="31" t="s">
        <v>47</v>
      </c>
      <c r="C128" s="28" t="s">
        <v>48</v>
      </c>
      <c r="D128" s="29"/>
      <c r="E128" s="30">
        <v>35577279</v>
      </c>
      <c r="F128" s="30">
        <v>26147263</v>
      </c>
      <c r="G128" s="30">
        <f>E128-F128</f>
        <v>9430016</v>
      </c>
    </row>
    <row r="129" spans="2:7" s="8" customFormat="1" ht="27" customHeight="1" x14ac:dyDescent="0.4">
      <c r="B129" s="32"/>
      <c r="C129" s="28" t="s">
        <v>49</v>
      </c>
      <c r="D129" s="29"/>
      <c r="E129" s="30">
        <f xml:space="preserve"> +E127 +E128</f>
        <v>31448304</v>
      </c>
      <c r="F129" s="30">
        <f xml:space="preserve"> +F127 +F128</f>
        <v>35577279</v>
      </c>
      <c r="G129" s="30">
        <f>E129-F129</f>
        <v>-4128975</v>
      </c>
    </row>
    <row r="130" spans="2:7" s="8" customFormat="1" ht="27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7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7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7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7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7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7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7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7" customHeight="1" x14ac:dyDescent="0.4">
      <c r="B138" s="33"/>
      <c r="C138" s="6" t="s">
        <v>53</v>
      </c>
      <c r="D138" s="29"/>
      <c r="E138" s="30">
        <f xml:space="preserve"> +E129 +E130 +E131 - E134</f>
        <v>31448304</v>
      </c>
      <c r="F138" s="30">
        <f xml:space="preserve"> +F129 +F130 +F131 - F134</f>
        <v>35577279</v>
      </c>
      <c r="G138" s="30">
        <f>E138-F138</f>
        <v>-4128975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01A6-D6BA-4A4E-99A5-0F669046655D}">
  <sheetPr>
    <pageSetUpPr fitToPage="1"/>
  </sheetPr>
  <dimension ref="B1:G138"/>
  <sheetViews>
    <sheetView showGridLines="0" topLeftCell="A136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162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6.25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90598175</v>
      </c>
      <c r="F6" s="10">
        <f>+F7+F11+F14+F17+F20+F26</f>
        <v>87919357</v>
      </c>
      <c r="G6" s="10">
        <f>E6-F6</f>
        <v>2678818</v>
      </c>
    </row>
    <row r="7" spans="2:7" s="8" customFormat="1" ht="26.25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6.25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6.25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6.25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6.25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6.25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6.25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6.25" customHeight="1" x14ac:dyDescent="0.4">
      <c r="B14" s="35"/>
      <c r="C14" s="35"/>
      <c r="D14" s="12" t="s">
        <v>154</v>
      </c>
      <c r="E14" s="13">
        <f>+E15+E16</f>
        <v>62972276</v>
      </c>
      <c r="F14" s="13">
        <f>+F15+F16</f>
        <v>61362264</v>
      </c>
      <c r="G14" s="13">
        <f>E14-F14</f>
        <v>1610012</v>
      </c>
    </row>
    <row r="15" spans="2:7" s="8" customFormat="1" ht="26.25" customHeight="1" x14ac:dyDescent="0.4">
      <c r="B15" s="35"/>
      <c r="C15" s="35"/>
      <c r="D15" s="12" t="s">
        <v>153</v>
      </c>
      <c r="E15" s="13">
        <v>56069345</v>
      </c>
      <c r="F15" s="13">
        <v>54128093</v>
      </c>
      <c r="G15" s="13">
        <f>E15-F15</f>
        <v>1941252</v>
      </c>
    </row>
    <row r="16" spans="2:7" s="8" customFormat="1" ht="26.25" customHeight="1" x14ac:dyDescent="0.4">
      <c r="B16" s="35"/>
      <c r="C16" s="35"/>
      <c r="D16" s="12" t="s">
        <v>152</v>
      </c>
      <c r="E16" s="13">
        <v>6902931</v>
      </c>
      <c r="F16" s="13">
        <v>7234171</v>
      </c>
      <c r="G16" s="13">
        <f>E16-F16</f>
        <v>-331240</v>
      </c>
    </row>
    <row r="17" spans="2:7" s="8" customFormat="1" ht="26.25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6.25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6.25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6.25" customHeight="1" x14ac:dyDescent="0.4">
      <c r="B20" s="35"/>
      <c r="C20" s="35"/>
      <c r="D20" s="12" t="s">
        <v>148</v>
      </c>
      <c r="E20" s="13">
        <f>+E21+E22+E23+E24+E25</f>
        <v>26254670</v>
      </c>
      <c r="F20" s="13">
        <f>+F21+F22+F23+F24+F25</f>
        <v>26527093</v>
      </c>
      <c r="G20" s="13">
        <f>E20-F20</f>
        <v>-272423</v>
      </c>
    </row>
    <row r="21" spans="2:7" s="8" customFormat="1" ht="26.25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6.25" customHeight="1" x14ac:dyDescent="0.4">
      <c r="B22" s="35"/>
      <c r="C22" s="35"/>
      <c r="D22" s="12" t="s">
        <v>146</v>
      </c>
      <c r="E22" s="13">
        <v>9715145</v>
      </c>
      <c r="F22" s="13">
        <v>9545415</v>
      </c>
      <c r="G22" s="13">
        <f>E22-F22</f>
        <v>169730</v>
      </c>
    </row>
    <row r="23" spans="2:7" s="8" customFormat="1" ht="26.25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6.25" customHeight="1" x14ac:dyDescent="0.4">
      <c r="B24" s="35"/>
      <c r="C24" s="35"/>
      <c r="D24" s="12" t="s">
        <v>144</v>
      </c>
      <c r="E24" s="13">
        <v>7056500</v>
      </c>
      <c r="F24" s="13">
        <v>7156600</v>
      </c>
      <c r="G24" s="13">
        <f>E24-F24</f>
        <v>-100100</v>
      </c>
    </row>
    <row r="25" spans="2:7" s="8" customFormat="1" ht="26.25" customHeight="1" x14ac:dyDescent="0.4">
      <c r="B25" s="35"/>
      <c r="C25" s="35"/>
      <c r="D25" s="12" t="s">
        <v>135</v>
      </c>
      <c r="E25" s="13">
        <v>9483025</v>
      </c>
      <c r="F25" s="13">
        <v>9825078</v>
      </c>
      <c r="G25" s="13">
        <f>E25-F25</f>
        <v>-342053</v>
      </c>
    </row>
    <row r="26" spans="2:7" s="8" customFormat="1" ht="26.25" customHeight="1" x14ac:dyDescent="0.4">
      <c r="B26" s="35"/>
      <c r="C26" s="35"/>
      <c r="D26" s="12" t="s">
        <v>143</v>
      </c>
      <c r="E26" s="13">
        <f>+E27+E28+E29+E30+E31+E32+E33</f>
        <v>1371229</v>
      </c>
      <c r="F26" s="13">
        <f>+F27+F28+F29+F30+F31+F32+F33</f>
        <v>30000</v>
      </c>
      <c r="G26" s="13">
        <f>E26-F26</f>
        <v>1341229</v>
      </c>
    </row>
    <row r="27" spans="2:7" s="8" customFormat="1" ht="26.25" customHeight="1" x14ac:dyDescent="0.4">
      <c r="B27" s="35"/>
      <c r="C27" s="35"/>
      <c r="D27" s="12" t="s">
        <v>142</v>
      </c>
      <c r="E27" s="13">
        <v>1125499</v>
      </c>
      <c r="F27" s="13"/>
      <c r="G27" s="13">
        <f>E27-F27</f>
        <v>1125499</v>
      </c>
    </row>
    <row r="28" spans="2:7" s="8" customFormat="1" ht="26.25" customHeight="1" x14ac:dyDescent="0.4">
      <c r="B28" s="35"/>
      <c r="C28" s="35"/>
      <c r="D28" s="12" t="s">
        <v>134</v>
      </c>
      <c r="E28" s="13">
        <v>236000</v>
      </c>
      <c r="F28" s="13">
        <v>30000</v>
      </c>
      <c r="G28" s="13">
        <f>E28-F28</f>
        <v>206000</v>
      </c>
    </row>
    <row r="29" spans="2:7" s="8" customFormat="1" ht="26.25" customHeight="1" x14ac:dyDescent="0.4">
      <c r="B29" s="35"/>
      <c r="C29" s="35"/>
      <c r="D29" s="12" t="s">
        <v>141</v>
      </c>
      <c r="E29" s="13"/>
      <c r="F29" s="13"/>
      <c r="G29" s="13">
        <f>E29-F29</f>
        <v>0</v>
      </c>
    </row>
    <row r="30" spans="2:7" s="8" customFormat="1" ht="26.25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6.25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6.25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6.25" customHeight="1" x14ac:dyDescent="0.4">
      <c r="B33" s="35"/>
      <c r="C33" s="35"/>
      <c r="D33" s="12" t="s">
        <v>133</v>
      </c>
      <c r="E33" s="13">
        <v>9730</v>
      </c>
      <c r="F33" s="13"/>
      <c r="G33" s="13">
        <f>E33-F33</f>
        <v>9730</v>
      </c>
    </row>
    <row r="34" spans="2:7" s="8" customFormat="1" ht="26.25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6.25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6.25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6.25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6.25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6.25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6.25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6.25" customHeight="1" x14ac:dyDescent="0.4">
      <c r="B41" s="35"/>
      <c r="C41" s="36"/>
      <c r="D41" s="16" t="s">
        <v>13</v>
      </c>
      <c r="E41" s="17">
        <f>+E6+E34+E40</f>
        <v>90598175</v>
      </c>
      <c r="F41" s="17">
        <f>+F6+F34+F40</f>
        <v>87919357</v>
      </c>
      <c r="G41" s="17">
        <f>E41-F41</f>
        <v>2678818</v>
      </c>
    </row>
    <row r="42" spans="2:7" s="8" customFormat="1" ht="26.25" customHeight="1" x14ac:dyDescent="0.4">
      <c r="B42" s="35"/>
      <c r="C42" s="34" t="s">
        <v>14</v>
      </c>
      <c r="D42" s="12" t="s">
        <v>15</v>
      </c>
      <c r="E42" s="13">
        <f>+E43+E44+E45+E46+E47+E48</f>
        <v>64616674</v>
      </c>
      <c r="F42" s="13">
        <f>+F43+F44+F45+F46+F47+F48</f>
        <v>60532591</v>
      </c>
      <c r="G42" s="13">
        <f>E42-F42</f>
        <v>4084083</v>
      </c>
    </row>
    <row r="43" spans="2:7" s="8" customFormat="1" ht="26.25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6.25" customHeight="1" x14ac:dyDescent="0.4">
      <c r="B44" s="35"/>
      <c r="C44" s="35"/>
      <c r="D44" s="12" t="s">
        <v>131</v>
      </c>
      <c r="E44" s="13">
        <v>32160171</v>
      </c>
      <c r="F44" s="13">
        <v>29133352</v>
      </c>
      <c r="G44" s="13">
        <f>E44-F44</f>
        <v>3026819</v>
      </c>
    </row>
    <row r="45" spans="2:7" s="8" customFormat="1" ht="26.25" customHeight="1" x14ac:dyDescent="0.4">
      <c r="B45" s="35"/>
      <c r="C45" s="35"/>
      <c r="D45" s="12" t="s">
        <v>130</v>
      </c>
      <c r="E45" s="13">
        <v>3583518</v>
      </c>
      <c r="F45" s="13">
        <v>3445948</v>
      </c>
      <c r="G45" s="13">
        <f>E45-F45</f>
        <v>137570</v>
      </c>
    </row>
    <row r="46" spans="2:7" s="8" customFormat="1" ht="26.25" customHeight="1" x14ac:dyDescent="0.4">
      <c r="B46" s="35"/>
      <c r="C46" s="35"/>
      <c r="D46" s="12" t="s">
        <v>129</v>
      </c>
      <c r="E46" s="13">
        <v>20138632</v>
      </c>
      <c r="F46" s="13">
        <v>20072788</v>
      </c>
      <c r="G46" s="13">
        <f>E46-F46</f>
        <v>65844</v>
      </c>
    </row>
    <row r="47" spans="2:7" s="8" customFormat="1" ht="26.25" customHeight="1" x14ac:dyDescent="0.4">
      <c r="B47" s="35"/>
      <c r="C47" s="35"/>
      <c r="D47" s="12" t="s">
        <v>128</v>
      </c>
      <c r="E47" s="13">
        <v>1379500</v>
      </c>
      <c r="F47" s="13">
        <v>712000</v>
      </c>
      <c r="G47" s="13">
        <f>E47-F47</f>
        <v>667500</v>
      </c>
    </row>
    <row r="48" spans="2:7" s="8" customFormat="1" ht="26.25" customHeight="1" x14ac:dyDescent="0.4">
      <c r="B48" s="35"/>
      <c r="C48" s="35"/>
      <c r="D48" s="12" t="s">
        <v>127</v>
      </c>
      <c r="E48" s="13">
        <v>7354853</v>
      </c>
      <c r="F48" s="13">
        <v>7168503</v>
      </c>
      <c r="G48" s="13">
        <f>E48-F48</f>
        <v>186350</v>
      </c>
    </row>
    <row r="49" spans="2:7" s="8" customFormat="1" ht="26.25" customHeight="1" x14ac:dyDescent="0.4">
      <c r="B49" s="35"/>
      <c r="C49" s="35"/>
      <c r="D49" s="12" t="s">
        <v>16</v>
      </c>
      <c r="E49" s="13">
        <f>+E50+E51+E52+E53+E54+E55+E56+E57+E58+E59+E60+E61+E62+E63+E64</f>
        <v>13771998</v>
      </c>
      <c r="F49" s="13">
        <f>+F50+F51+F52+F53+F54+F55+F56+F57+F58+F59+F60+F61+F62+F63+F64</f>
        <v>12711151</v>
      </c>
      <c r="G49" s="13">
        <f>E49-F49</f>
        <v>1060847</v>
      </c>
    </row>
    <row r="50" spans="2:7" s="8" customFormat="1" ht="26.25" customHeight="1" x14ac:dyDescent="0.4">
      <c r="B50" s="35"/>
      <c r="C50" s="35"/>
      <c r="D50" s="12" t="s">
        <v>126</v>
      </c>
      <c r="E50" s="13">
        <v>5361203</v>
      </c>
      <c r="F50" s="13">
        <v>5365968</v>
      </c>
      <c r="G50" s="13">
        <f>E50-F50</f>
        <v>-4765</v>
      </c>
    </row>
    <row r="51" spans="2:7" s="8" customFormat="1" ht="26.25" customHeight="1" x14ac:dyDescent="0.4">
      <c r="B51" s="35"/>
      <c r="C51" s="35"/>
      <c r="D51" s="12" t="s">
        <v>125</v>
      </c>
      <c r="E51" s="13">
        <v>415219</v>
      </c>
      <c r="F51" s="13">
        <v>451768</v>
      </c>
      <c r="G51" s="13">
        <f>E51-F51</f>
        <v>-36549</v>
      </c>
    </row>
    <row r="52" spans="2:7" s="8" customFormat="1" ht="26.25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6.25" customHeight="1" x14ac:dyDescent="0.4">
      <c r="B53" s="35"/>
      <c r="C53" s="35"/>
      <c r="D53" s="12" t="s">
        <v>123</v>
      </c>
      <c r="E53" s="13">
        <v>257458</v>
      </c>
      <c r="F53" s="13">
        <v>321636</v>
      </c>
      <c r="G53" s="13">
        <f>E53-F53</f>
        <v>-64178</v>
      </c>
    </row>
    <row r="54" spans="2:7" s="8" customFormat="1" ht="26.25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6.25" customHeight="1" x14ac:dyDescent="0.4">
      <c r="B55" s="35"/>
      <c r="C55" s="35"/>
      <c r="D55" s="12" t="s">
        <v>121</v>
      </c>
      <c r="E55" s="13"/>
      <c r="F55" s="13">
        <v>20740</v>
      </c>
      <c r="G55" s="13">
        <f>E55-F55</f>
        <v>-20740</v>
      </c>
    </row>
    <row r="56" spans="2:7" s="8" customFormat="1" ht="26.25" customHeight="1" x14ac:dyDescent="0.4">
      <c r="B56" s="35"/>
      <c r="C56" s="35"/>
      <c r="D56" s="12" t="s">
        <v>120</v>
      </c>
      <c r="E56" s="13">
        <v>71027</v>
      </c>
      <c r="F56" s="13">
        <v>82578</v>
      </c>
      <c r="G56" s="13">
        <f>E56-F56</f>
        <v>-11551</v>
      </c>
    </row>
    <row r="57" spans="2:7" s="8" customFormat="1" ht="26.25" customHeight="1" x14ac:dyDescent="0.4">
      <c r="B57" s="35"/>
      <c r="C57" s="35"/>
      <c r="D57" s="12" t="s">
        <v>110</v>
      </c>
      <c r="E57" s="13">
        <v>5200235</v>
      </c>
      <c r="F57" s="13">
        <v>4616883</v>
      </c>
      <c r="G57" s="13">
        <f>E57-F57</f>
        <v>583352</v>
      </c>
    </row>
    <row r="58" spans="2:7" s="8" customFormat="1" ht="26.25" customHeight="1" x14ac:dyDescent="0.4">
      <c r="B58" s="35"/>
      <c r="C58" s="35"/>
      <c r="D58" s="12" t="s">
        <v>109</v>
      </c>
      <c r="E58" s="13">
        <v>274922</v>
      </c>
      <c r="F58" s="13">
        <v>294646</v>
      </c>
      <c r="G58" s="13">
        <f>E58-F58</f>
        <v>-19724</v>
      </c>
    </row>
    <row r="59" spans="2:7" s="8" customFormat="1" ht="26.25" customHeight="1" x14ac:dyDescent="0.4">
      <c r="B59" s="35"/>
      <c r="C59" s="35"/>
      <c r="D59" s="12" t="s">
        <v>119</v>
      </c>
      <c r="E59" s="13">
        <v>1455606</v>
      </c>
      <c r="F59" s="13">
        <v>1154899</v>
      </c>
      <c r="G59" s="13">
        <f>E59-F59</f>
        <v>300707</v>
      </c>
    </row>
    <row r="60" spans="2:7" s="8" customFormat="1" ht="26.25" customHeight="1" x14ac:dyDescent="0.4">
      <c r="B60" s="35"/>
      <c r="C60" s="35"/>
      <c r="D60" s="12" t="s">
        <v>102</v>
      </c>
      <c r="E60" s="13">
        <v>25936</v>
      </c>
      <c r="F60" s="13"/>
      <c r="G60" s="13">
        <f>E60-F60</f>
        <v>25936</v>
      </c>
    </row>
    <row r="61" spans="2:7" s="8" customFormat="1" ht="26.25" customHeight="1" x14ac:dyDescent="0.4">
      <c r="B61" s="35"/>
      <c r="C61" s="35"/>
      <c r="D61" s="12" t="s">
        <v>101</v>
      </c>
      <c r="E61" s="13">
        <v>266762</v>
      </c>
      <c r="F61" s="13">
        <v>244414</v>
      </c>
      <c r="G61" s="13">
        <f>E61-F61</f>
        <v>22348</v>
      </c>
    </row>
    <row r="62" spans="2:7" s="8" customFormat="1" ht="26.25" customHeight="1" x14ac:dyDescent="0.4">
      <c r="B62" s="35"/>
      <c r="C62" s="35"/>
      <c r="D62" s="12" t="s">
        <v>118</v>
      </c>
      <c r="E62" s="13"/>
      <c r="F62" s="13"/>
      <c r="G62" s="13">
        <f>E62-F62</f>
        <v>0</v>
      </c>
    </row>
    <row r="63" spans="2:7" s="8" customFormat="1" ht="26.25" customHeight="1" x14ac:dyDescent="0.4">
      <c r="B63" s="35"/>
      <c r="C63" s="35"/>
      <c r="D63" s="12" t="s">
        <v>117</v>
      </c>
      <c r="E63" s="13">
        <v>443630</v>
      </c>
      <c r="F63" s="13">
        <v>157619</v>
      </c>
      <c r="G63" s="13">
        <f>E63-F63</f>
        <v>286011</v>
      </c>
    </row>
    <row r="64" spans="2:7" s="8" customFormat="1" ht="26.25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6.25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9415418</v>
      </c>
      <c r="F65" s="13">
        <f>+F66+F67+F68+F69+F70+F71+F72+F73+F74+F75+F76+F77+F78+F79+F80+F81+F82+F83+F84+F85+F86+F87</f>
        <v>7917045</v>
      </c>
      <c r="G65" s="13">
        <f>E65-F65</f>
        <v>1498373</v>
      </c>
    </row>
    <row r="66" spans="2:7" s="8" customFormat="1" ht="26.25" customHeight="1" x14ac:dyDescent="0.4">
      <c r="B66" s="35"/>
      <c r="C66" s="35"/>
      <c r="D66" s="12" t="s">
        <v>116</v>
      </c>
      <c r="E66" s="13">
        <v>388753</v>
      </c>
      <c r="F66" s="13">
        <v>372589</v>
      </c>
      <c r="G66" s="13">
        <f>E66-F66</f>
        <v>16164</v>
      </c>
    </row>
    <row r="67" spans="2:7" s="8" customFormat="1" ht="26.25" customHeight="1" x14ac:dyDescent="0.4">
      <c r="B67" s="35"/>
      <c r="C67" s="35"/>
      <c r="D67" s="12" t="s">
        <v>115</v>
      </c>
      <c r="E67" s="13">
        <v>138800</v>
      </c>
      <c r="F67" s="13">
        <v>131372</v>
      </c>
      <c r="G67" s="13">
        <f>E67-F67</f>
        <v>7428</v>
      </c>
    </row>
    <row r="68" spans="2:7" s="8" customFormat="1" ht="26.25" customHeight="1" x14ac:dyDescent="0.4">
      <c r="B68" s="35"/>
      <c r="C68" s="35"/>
      <c r="D68" s="12" t="s">
        <v>114</v>
      </c>
      <c r="E68" s="13">
        <v>86506</v>
      </c>
      <c r="F68" s="13">
        <v>18591</v>
      </c>
      <c r="G68" s="13">
        <f>E68-F68</f>
        <v>67915</v>
      </c>
    </row>
    <row r="69" spans="2:7" s="8" customFormat="1" ht="26.25" customHeight="1" x14ac:dyDescent="0.4">
      <c r="B69" s="35"/>
      <c r="C69" s="35"/>
      <c r="D69" s="12" t="s">
        <v>113</v>
      </c>
      <c r="E69" s="13"/>
      <c r="F69" s="13">
        <v>48020</v>
      </c>
      <c r="G69" s="13">
        <f>E69-F69</f>
        <v>-48020</v>
      </c>
    </row>
    <row r="70" spans="2:7" s="8" customFormat="1" ht="26.25" customHeight="1" x14ac:dyDescent="0.4">
      <c r="B70" s="35"/>
      <c r="C70" s="35"/>
      <c r="D70" s="12" t="s">
        <v>112</v>
      </c>
      <c r="E70" s="13">
        <v>56873</v>
      </c>
      <c r="F70" s="13">
        <v>36140</v>
      </c>
      <c r="G70" s="13">
        <f>E70-F70</f>
        <v>20733</v>
      </c>
    </row>
    <row r="71" spans="2:7" s="8" customFormat="1" ht="26.25" customHeight="1" x14ac:dyDescent="0.4">
      <c r="B71" s="35"/>
      <c r="C71" s="35"/>
      <c r="D71" s="12" t="s">
        <v>111</v>
      </c>
      <c r="E71" s="13">
        <v>81866</v>
      </c>
      <c r="F71" s="13">
        <v>104482</v>
      </c>
      <c r="G71" s="13">
        <f>E71-F71</f>
        <v>-22616</v>
      </c>
    </row>
    <row r="72" spans="2:7" s="8" customFormat="1" ht="26.25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6.25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6.25" customHeight="1" x14ac:dyDescent="0.4">
      <c r="B74" s="35"/>
      <c r="C74" s="35"/>
      <c r="D74" s="12" t="s">
        <v>108</v>
      </c>
      <c r="E74" s="13">
        <v>42680</v>
      </c>
      <c r="F74" s="13"/>
      <c r="G74" s="13">
        <f>E74-F74</f>
        <v>42680</v>
      </c>
    </row>
    <row r="75" spans="2:7" s="8" customFormat="1" ht="26.25" customHeight="1" x14ac:dyDescent="0.4">
      <c r="B75" s="35"/>
      <c r="C75" s="35"/>
      <c r="D75" s="12" t="s">
        <v>107</v>
      </c>
      <c r="E75" s="13">
        <v>274784</v>
      </c>
      <c r="F75" s="13">
        <v>165983</v>
      </c>
      <c r="G75" s="13">
        <f>E75-F75</f>
        <v>108801</v>
      </c>
    </row>
    <row r="76" spans="2:7" s="8" customFormat="1" ht="26.25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6.25" customHeight="1" x14ac:dyDescent="0.4">
      <c r="B77" s="35"/>
      <c r="C77" s="35"/>
      <c r="D77" s="12" t="s">
        <v>105</v>
      </c>
      <c r="E77" s="13"/>
      <c r="F77" s="13">
        <v>52800</v>
      </c>
      <c r="G77" s="13">
        <f>E77-F77</f>
        <v>-52800</v>
      </c>
    </row>
    <row r="78" spans="2:7" s="8" customFormat="1" ht="26.25" customHeight="1" x14ac:dyDescent="0.4">
      <c r="B78" s="35"/>
      <c r="C78" s="35"/>
      <c r="D78" s="12" t="s">
        <v>104</v>
      </c>
      <c r="E78" s="13">
        <v>5281735</v>
      </c>
      <c r="F78" s="13">
        <v>5205400</v>
      </c>
      <c r="G78" s="13">
        <f>E78-F78</f>
        <v>76335</v>
      </c>
    </row>
    <row r="79" spans="2:7" s="8" customFormat="1" ht="26.25" customHeight="1" x14ac:dyDescent="0.4">
      <c r="B79" s="35"/>
      <c r="C79" s="35"/>
      <c r="D79" s="12" t="s">
        <v>103</v>
      </c>
      <c r="E79" s="13">
        <v>2483201</v>
      </c>
      <c r="F79" s="13">
        <v>1357613</v>
      </c>
      <c r="G79" s="13">
        <f>E79-F79</f>
        <v>1125588</v>
      </c>
    </row>
    <row r="80" spans="2:7" s="8" customFormat="1" ht="26.25" customHeight="1" x14ac:dyDescent="0.4">
      <c r="B80" s="35"/>
      <c r="C80" s="35"/>
      <c r="D80" s="12" t="s">
        <v>102</v>
      </c>
      <c r="E80" s="13">
        <v>312480</v>
      </c>
      <c r="F80" s="13">
        <v>86691</v>
      </c>
      <c r="G80" s="13">
        <f>E80-F80</f>
        <v>225789</v>
      </c>
    </row>
    <row r="81" spans="2:7" s="8" customFormat="1" ht="26.25" customHeight="1" x14ac:dyDescent="0.4">
      <c r="B81" s="35"/>
      <c r="C81" s="35"/>
      <c r="D81" s="12" t="s">
        <v>101</v>
      </c>
      <c r="E81" s="13">
        <v>77220</v>
      </c>
      <c r="F81" s="13">
        <v>128304</v>
      </c>
      <c r="G81" s="13">
        <f>E81-F81</f>
        <v>-51084</v>
      </c>
    </row>
    <row r="82" spans="2:7" s="8" customFormat="1" ht="26.25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6.25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6.25" customHeight="1" x14ac:dyDescent="0.4">
      <c r="B84" s="35"/>
      <c r="C84" s="35"/>
      <c r="D84" s="12" t="s">
        <v>98</v>
      </c>
      <c r="E84" s="13">
        <v>190520</v>
      </c>
      <c r="F84" s="13">
        <v>187440</v>
      </c>
      <c r="G84" s="13">
        <f>E84-F84</f>
        <v>3080</v>
      </c>
    </row>
    <row r="85" spans="2:7" s="8" customFormat="1" ht="26.25" customHeight="1" x14ac:dyDescent="0.4">
      <c r="B85" s="35"/>
      <c r="C85" s="35"/>
      <c r="D85" s="12" t="s">
        <v>97</v>
      </c>
      <c r="E85" s="13"/>
      <c r="F85" s="13">
        <v>1620</v>
      </c>
      <c r="G85" s="13">
        <f>E85-F85</f>
        <v>-1620</v>
      </c>
    </row>
    <row r="86" spans="2:7" s="8" customFormat="1" ht="26.25" customHeight="1" x14ac:dyDescent="0.4">
      <c r="B86" s="35"/>
      <c r="C86" s="35"/>
      <c r="D86" s="12" t="s">
        <v>96</v>
      </c>
      <c r="E86" s="13"/>
      <c r="F86" s="13">
        <v>20000</v>
      </c>
      <c r="G86" s="13">
        <f>E86-F86</f>
        <v>-20000</v>
      </c>
    </row>
    <row r="87" spans="2:7" s="8" customFormat="1" ht="26.25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6.25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6.25" customHeight="1" x14ac:dyDescent="0.4">
      <c r="B89" s="35"/>
      <c r="C89" s="35"/>
      <c r="D89" s="12" t="s">
        <v>19</v>
      </c>
      <c r="E89" s="13">
        <v>3974530</v>
      </c>
      <c r="F89" s="13">
        <v>4017513</v>
      </c>
      <c r="G89" s="13">
        <f>E89-F89</f>
        <v>-42983</v>
      </c>
    </row>
    <row r="90" spans="2:7" s="8" customFormat="1" ht="26.25" customHeight="1" x14ac:dyDescent="0.4">
      <c r="B90" s="35"/>
      <c r="C90" s="35"/>
      <c r="D90" s="12" t="s">
        <v>20</v>
      </c>
      <c r="E90" s="13">
        <v>-837364</v>
      </c>
      <c r="F90" s="13">
        <v>-837364</v>
      </c>
      <c r="G90" s="13">
        <f>E90-F90</f>
        <v>0</v>
      </c>
    </row>
    <row r="91" spans="2:7" s="8" customFormat="1" ht="26.25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6.25" customHeight="1" x14ac:dyDescent="0.4">
      <c r="B92" s="35"/>
      <c r="C92" s="36"/>
      <c r="D92" s="16" t="s">
        <v>22</v>
      </c>
      <c r="E92" s="17">
        <f>+E42+E49+E65+E88+E89+E90+E91</f>
        <v>90941256</v>
      </c>
      <c r="F92" s="17">
        <f>+F42+F49+F65+F88+F89+F90+F91</f>
        <v>84340936</v>
      </c>
      <c r="G92" s="17">
        <f>E92-F92</f>
        <v>6600320</v>
      </c>
    </row>
    <row r="93" spans="2:7" s="8" customFormat="1" ht="26.25" customHeight="1" x14ac:dyDescent="0.4">
      <c r="B93" s="36"/>
      <c r="C93" s="19" t="s">
        <v>23</v>
      </c>
      <c r="D93" s="20"/>
      <c r="E93" s="21">
        <f xml:space="preserve"> +E41 - E92</f>
        <v>-343081</v>
      </c>
      <c r="F93" s="21">
        <f xml:space="preserve"> +F41 - F92</f>
        <v>3578421</v>
      </c>
      <c r="G93" s="21">
        <f>E93-F93</f>
        <v>-3921502</v>
      </c>
    </row>
    <row r="94" spans="2:7" s="8" customFormat="1" ht="26.25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6.25" customHeight="1" x14ac:dyDescent="0.4">
      <c r="B95" s="35"/>
      <c r="C95" s="35"/>
      <c r="D95" s="12" t="s">
        <v>26</v>
      </c>
      <c r="E95" s="13">
        <v>60</v>
      </c>
      <c r="F95" s="13">
        <v>56</v>
      </c>
      <c r="G95" s="13">
        <f>E95-F95</f>
        <v>4</v>
      </c>
    </row>
    <row r="96" spans="2:7" s="8" customFormat="1" ht="26.25" customHeight="1" x14ac:dyDescent="0.4">
      <c r="B96" s="35"/>
      <c r="C96" s="35"/>
      <c r="D96" s="12" t="s">
        <v>27</v>
      </c>
      <c r="E96" s="13">
        <f>+E97+E98+E99</f>
        <v>251966</v>
      </c>
      <c r="F96" s="13">
        <f>+F97+F98+F99</f>
        <v>598325</v>
      </c>
      <c r="G96" s="13">
        <f>E96-F96</f>
        <v>-346359</v>
      </c>
    </row>
    <row r="97" spans="2:7" s="8" customFormat="1" ht="26.25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6.25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6.25" customHeight="1" x14ac:dyDescent="0.4">
      <c r="B99" s="35"/>
      <c r="C99" s="35"/>
      <c r="D99" s="12" t="s">
        <v>92</v>
      </c>
      <c r="E99" s="13">
        <v>251966</v>
      </c>
      <c r="F99" s="13">
        <v>598325</v>
      </c>
      <c r="G99" s="13">
        <f>E99-F99</f>
        <v>-346359</v>
      </c>
    </row>
    <row r="100" spans="2:7" s="8" customFormat="1" ht="26.25" customHeight="1" x14ac:dyDescent="0.4">
      <c r="B100" s="35"/>
      <c r="C100" s="36"/>
      <c r="D100" s="16" t="s">
        <v>28</v>
      </c>
      <c r="E100" s="17">
        <f>+E94+E95+E96</f>
        <v>252026</v>
      </c>
      <c r="F100" s="17">
        <f>+F94+F95+F96</f>
        <v>598381</v>
      </c>
      <c r="G100" s="17">
        <f>E100-F100</f>
        <v>-346355</v>
      </c>
    </row>
    <row r="101" spans="2:7" s="8" customFormat="1" ht="26.25" customHeight="1" x14ac:dyDescent="0.4">
      <c r="B101" s="35"/>
      <c r="C101" s="34" t="s">
        <v>14</v>
      </c>
      <c r="D101" s="12" t="s">
        <v>29</v>
      </c>
      <c r="E101" s="13">
        <v>752189</v>
      </c>
      <c r="F101" s="13">
        <v>716265</v>
      </c>
      <c r="G101" s="13">
        <f>E101-F101</f>
        <v>35924</v>
      </c>
    </row>
    <row r="102" spans="2:7" s="8" customFormat="1" ht="26.25" customHeight="1" x14ac:dyDescent="0.4">
      <c r="B102" s="35"/>
      <c r="C102" s="35"/>
      <c r="D102" s="12" t="s">
        <v>30</v>
      </c>
      <c r="E102" s="13">
        <f>+E103+E104</f>
        <v>250000</v>
      </c>
      <c r="F102" s="13">
        <f>+F103+F104</f>
        <v>750000</v>
      </c>
      <c r="G102" s="13">
        <f>E102-F102</f>
        <v>-500000</v>
      </c>
    </row>
    <row r="103" spans="2:7" s="8" customFormat="1" ht="26.25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6.25" customHeight="1" x14ac:dyDescent="0.4">
      <c r="B104" s="35"/>
      <c r="C104" s="35"/>
      <c r="D104" s="12" t="s">
        <v>90</v>
      </c>
      <c r="E104" s="13">
        <v>250000</v>
      </c>
      <c r="F104" s="13">
        <v>750000</v>
      </c>
      <c r="G104" s="13">
        <f>E104-F104</f>
        <v>-500000</v>
      </c>
    </row>
    <row r="105" spans="2:7" s="8" customFormat="1" ht="26.25" customHeight="1" x14ac:dyDescent="0.4">
      <c r="B105" s="35"/>
      <c r="C105" s="36"/>
      <c r="D105" s="16" t="s">
        <v>31</v>
      </c>
      <c r="E105" s="17">
        <f>+E101+E102</f>
        <v>1002189</v>
      </c>
      <c r="F105" s="17">
        <f>+F101+F102</f>
        <v>1466265</v>
      </c>
      <c r="G105" s="17">
        <f>E105-F105</f>
        <v>-464076</v>
      </c>
    </row>
    <row r="106" spans="2:7" s="8" customFormat="1" ht="26.25" customHeight="1" x14ac:dyDescent="0.4">
      <c r="B106" s="36"/>
      <c r="C106" s="19" t="s">
        <v>32</v>
      </c>
      <c r="D106" s="22"/>
      <c r="E106" s="23">
        <f xml:space="preserve"> +E100 - E105</f>
        <v>-750163</v>
      </c>
      <c r="F106" s="23">
        <f xml:space="preserve"> +F100 - F105</f>
        <v>-867884</v>
      </c>
      <c r="G106" s="23">
        <f>E106-F106</f>
        <v>117721</v>
      </c>
    </row>
    <row r="107" spans="2:7" s="8" customFormat="1" ht="26.25" customHeight="1" x14ac:dyDescent="0.4">
      <c r="B107" s="19" t="s">
        <v>33</v>
      </c>
      <c r="C107" s="24"/>
      <c r="D107" s="20"/>
      <c r="E107" s="21">
        <f xml:space="preserve"> +E93 +E106</f>
        <v>-1093244</v>
      </c>
      <c r="F107" s="21">
        <f xml:space="preserve"> +F93 +F106</f>
        <v>2710537</v>
      </c>
      <c r="G107" s="21">
        <f>E107-F107</f>
        <v>-3803781</v>
      </c>
    </row>
    <row r="108" spans="2:7" s="8" customFormat="1" ht="26.25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6.25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6.25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6.25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6.25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6.25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6.25" customHeight="1" x14ac:dyDescent="0.4">
      <c r="B114" s="35"/>
      <c r="C114" s="35"/>
      <c r="D114" s="12" t="s">
        <v>65</v>
      </c>
      <c r="E114" s="13">
        <v>6447845</v>
      </c>
      <c r="F114" s="13"/>
      <c r="G114" s="13">
        <f>E114-F114</f>
        <v>6447845</v>
      </c>
    </row>
    <row r="115" spans="2:7" s="8" customFormat="1" ht="26.25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6.25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6.25" customHeight="1" x14ac:dyDescent="0.4">
      <c r="B117" s="35"/>
      <c r="C117" s="36"/>
      <c r="D117" s="16" t="s">
        <v>39</v>
      </c>
      <c r="E117" s="17">
        <f>+E108+E110+E112+E113+E114+E115</f>
        <v>6447845</v>
      </c>
      <c r="F117" s="17">
        <f>+F108+F110+F112+F113+F114+F115</f>
        <v>0</v>
      </c>
      <c r="G117" s="17">
        <f>E117-F117</f>
        <v>6447845</v>
      </c>
    </row>
    <row r="118" spans="2:7" s="8" customFormat="1" ht="26.25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6.25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6.25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6.25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6.25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6.25" customHeight="1" x14ac:dyDescent="0.4">
      <c r="B123" s="35"/>
      <c r="C123" s="35"/>
      <c r="D123" s="12" t="s">
        <v>64</v>
      </c>
      <c r="E123" s="13">
        <v>1537904</v>
      </c>
      <c r="F123" s="13"/>
      <c r="G123" s="13">
        <f>E123-F123</f>
        <v>1537904</v>
      </c>
    </row>
    <row r="124" spans="2:7" s="8" customFormat="1" ht="26.25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6.25" customHeight="1" x14ac:dyDescent="0.4">
      <c r="B125" s="35"/>
      <c r="C125" s="36"/>
      <c r="D125" s="16" t="s">
        <v>44</v>
      </c>
      <c r="E125" s="17">
        <f>+E118+E120+E121+E122+E123+E124</f>
        <v>1537904</v>
      </c>
      <c r="F125" s="17">
        <f>+F118+F120+F121+F122+F123+F124</f>
        <v>0</v>
      </c>
      <c r="G125" s="17">
        <f>E125-F125</f>
        <v>1537904</v>
      </c>
    </row>
    <row r="126" spans="2:7" s="8" customFormat="1" ht="26.25" customHeight="1" x14ac:dyDescent="0.4">
      <c r="B126" s="36"/>
      <c r="C126" s="25" t="s">
        <v>45</v>
      </c>
      <c r="D126" s="26"/>
      <c r="E126" s="27">
        <f xml:space="preserve"> +E117 - E125</f>
        <v>4909941</v>
      </c>
      <c r="F126" s="27">
        <f xml:space="preserve"> +F117 - F125</f>
        <v>0</v>
      </c>
      <c r="G126" s="27">
        <f>E126-F126</f>
        <v>4909941</v>
      </c>
    </row>
    <row r="127" spans="2:7" s="8" customFormat="1" ht="26.25" customHeight="1" x14ac:dyDescent="0.4">
      <c r="B127" s="19" t="s">
        <v>46</v>
      </c>
      <c r="C127" s="28"/>
      <c r="D127" s="29"/>
      <c r="E127" s="30">
        <f xml:space="preserve"> +E107 +E126</f>
        <v>3816697</v>
      </c>
      <c r="F127" s="30">
        <f xml:space="preserve"> +F107 +F126</f>
        <v>2710537</v>
      </c>
      <c r="G127" s="30">
        <f>E127-F127</f>
        <v>1106160</v>
      </c>
    </row>
    <row r="128" spans="2:7" s="8" customFormat="1" ht="26.25" customHeight="1" x14ac:dyDescent="0.4">
      <c r="B128" s="31" t="s">
        <v>47</v>
      </c>
      <c r="C128" s="28" t="s">
        <v>48</v>
      </c>
      <c r="D128" s="29"/>
      <c r="E128" s="30">
        <v>49736745</v>
      </c>
      <c r="F128" s="30">
        <v>50026208</v>
      </c>
      <c r="G128" s="30">
        <f>E128-F128</f>
        <v>-289463</v>
      </c>
    </row>
    <row r="129" spans="2:7" s="8" customFormat="1" ht="26.25" customHeight="1" x14ac:dyDescent="0.4">
      <c r="B129" s="32"/>
      <c r="C129" s="28" t="s">
        <v>49</v>
      </c>
      <c r="D129" s="29"/>
      <c r="E129" s="30">
        <f xml:space="preserve"> +E127 +E128</f>
        <v>53553442</v>
      </c>
      <c r="F129" s="30">
        <f xml:space="preserve"> +F127 +F128</f>
        <v>52736745</v>
      </c>
      <c r="G129" s="30">
        <f>E129-F129</f>
        <v>816697</v>
      </c>
    </row>
    <row r="130" spans="2:7" s="8" customFormat="1" ht="26.25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6.25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250000</v>
      </c>
      <c r="G131" s="30">
        <f>E131-F131</f>
        <v>-250000</v>
      </c>
    </row>
    <row r="132" spans="2:7" s="8" customFormat="1" ht="26.25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6.25" customHeight="1" x14ac:dyDescent="0.4">
      <c r="B133" s="32"/>
      <c r="C133" s="51" t="s">
        <v>84</v>
      </c>
      <c r="D133" s="26"/>
      <c r="E133" s="27"/>
      <c r="F133" s="27">
        <v>250000</v>
      </c>
      <c r="G133" s="27">
        <f>E133-F133</f>
        <v>-250000</v>
      </c>
    </row>
    <row r="134" spans="2:7" s="8" customFormat="1" ht="26.25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3250000</v>
      </c>
      <c r="G134" s="30">
        <f>E134-F134</f>
        <v>-3250000</v>
      </c>
    </row>
    <row r="135" spans="2:7" s="8" customFormat="1" ht="26.25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6.25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6.25" customHeight="1" x14ac:dyDescent="0.4">
      <c r="B137" s="32"/>
      <c r="C137" s="51" t="s">
        <v>81</v>
      </c>
      <c r="D137" s="26"/>
      <c r="E137" s="27"/>
      <c r="F137" s="27">
        <v>3250000</v>
      </c>
      <c r="G137" s="27">
        <f>E137-F137</f>
        <v>-3250000</v>
      </c>
    </row>
    <row r="138" spans="2:7" s="8" customFormat="1" ht="26.25" customHeight="1" x14ac:dyDescent="0.4">
      <c r="B138" s="33"/>
      <c r="C138" s="6" t="s">
        <v>53</v>
      </c>
      <c r="D138" s="29"/>
      <c r="E138" s="30">
        <f xml:space="preserve"> +E129 +E130 +E131 - E134</f>
        <v>53553442</v>
      </c>
      <c r="F138" s="30">
        <f xml:space="preserve"> +F129 +F130 +F131 - F134</f>
        <v>49736745</v>
      </c>
      <c r="G138" s="30">
        <f>E138-F138</f>
        <v>3816697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56B2-54BC-440D-A7CA-45863FC26463}">
  <sheetPr>
    <pageSetUpPr fitToPage="1"/>
  </sheetPr>
  <dimension ref="B1:G138"/>
  <sheetViews>
    <sheetView showGridLines="0" topLeftCell="A133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163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6.25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0</v>
      </c>
      <c r="F6" s="10">
        <f>+F7+F11+F14+F17+F20+F26</f>
        <v>106720</v>
      </c>
      <c r="G6" s="10">
        <f>E6-F6</f>
        <v>-106720</v>
      </c>
    </row>
    <row r="7" spans="2:7" s="8" customFormat="1" ht="26.25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6.25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6.25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6.25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6.25" customHeight="1" x14ac:dyDescent="0.4">
      <c r="B11" s="35"/>
      <c r="C11" s="35"/>
      <c r="D11" s="12" t="s">
        <v>155</v>
      </c>
      <c r="E11" s="13">
        <f>+E12+E13</f>
        <v>0</v>
      </c>
      <c r="F11" s="13">
        <f>+F12+F13</f>
        <v>0</v>
      </c>
      <c r="G11" s="13">
        <f>E11-F11</f>
        <v>0</v>
      </c>
    </row>
    <row r="12" spans="2:7" s="8" customFormat="1" ht="26.25" customHeight="1" x14ac:dyDescent="0.4">
      <c r="B12" s="35"/>
      <c r="C12" s="35"/>
      <c r="D12" s="12" t="s">
        <v>153</v>
      </c>
      <c r="E12" s="13"/>
      <c r="F12" s="13"/>
      <c r="G12" s="13">
        <f>E12-F12</f>
        <v>0</v>
      </c>
    </row>
    <row r="13" spans="2:7" s="8" customFormat="1" ht="26.25" customHeight="1" x14ac:dyDescent="0.4">
      <c r="B13" s="35"/>
      <c r="C13" s="35"/>
      <c r="D13" s="12" t="s">
        <v>152</v>
      </c>
      <c r="E13" s="13"/>
      <c r="F13" s="13"/>
      <c r="G13" s="13">
        <f>E13-F13</f>
        <v>0</v>
      </c>
    </row>
    <row r="14" spans="2:7" s="8" customFormat="1" ht="26.25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6.25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6.25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6.25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6.25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6.25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6.25" customHeight="1" x14ac:dyDescent="0.4">
      <c r="B20" s="35"/>
      <c r="C20" s="35"/>
      <c r="D20" s="12" t="s">
        <v>148</v>
      </c>
      <c r="E20" s="13">
        <f>+E21+E22+E23+E24+E25</f>
        <v>0</v>
      </c>
      <c r="F20" s="13">
        <f>+F21+F22+F23+F24+F25</f>
        <v>0</v>
      </c>
      <c r="G20" s="13">
        <f>E20-F20</f>
        <v>0</v>
      </c>
    </row>
    <row r="21" spans="2:7" s="8" customFormat="1" ht="26.25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6.25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6.25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6.25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6.25" customHeight="1" x14ac:dyDescent="0.4">
      <c r="B25" s="35"/>
      <c r="C25" s="35"/>
      <c r="D25" s="12" t="s">
        <v>135</v>
      </c>
      <c r="E25" s="13"/>
      <c r="F25" s="13"/>
      <c r="G25" s="13">
        <f>E25-F25</f>
        <v>0</v>
      </c>
    </row>
    <row r="26" spans="2:7" s="8" customFormat="1" ht="26.25" customHeight="1" x14ac:dyDescent="0.4">
      <c r="B26" s="35"/>
      <c r="C26" s="35"/>
      <c r="D26" s="12" t="s">
        <v>143</v>
      </c>
      <c r="E26" s="13">
        <f>+E27+E28+E29+E30+E31+E32+E33</f>
        <v>0</v>
      </c>
      <c r="F26" s="13">
        <f>+F27+F28+F29+F30+F31+F32+F33</f>
        <v>106720</v>
      </c>
      <c r="G26" s="13">
        <f>E26-F26</f>
        <v>-106720</v>
      </c>
    </row>
    <row r="27" spans="2:7" s="8" customFormat="1" ht="26.25" customHeight="1" x14ac:dyDescent="0.4">
      <c r="B27" s="35"/>
      <c r="C27" s="35"/>
      <c r="D27" s="12" t="s">
        <v>142</v>
      </c>
      <c r="E27" s="13"/>
      <c r="F27" s="13"/>
      <c r="G27" s="13">
        <f>E27-F27</f>
        <v>0</v>
      </c>
    </row>
    <row r="28" spans="2:7" s="8" customFormat="1" ht="26.25" customHeight="1" x14ac:dyDescent="0.4">
      <c r="B28" s="35"/>
      <c r="C28" s="35"/>
      <c r="D28" s="12" t="s">
        <v>134</v>
      </c>
      <c r="E28" s="13"/>
      <c r="F28" s="13">
        <v>106720</v>
      </c>
      <c r="G28" s="13">
        <f>E28-F28</f>
        <v>-106720</v>
      </c>
    </row>
    <row r="29" spans="2:7" s="8" customFormat="1" ht="26.25" customHeight="1" x14ac:dyDescent="0.4">
      <c r="B29" s="35"/>
      <c r="C29" s="35"/>
      <c r="D29" s="12" t="s">
        <v>141</v>
      </c>
      <c r="E29" s="13"/>
      <c r="F29" s="13"/>
      <c r="G29" s="13">
        <f>E29-F29</f>
        <v>0</v>
      </c>
    </row>
    <row r="30" spans="2:7" s="8" customFormat="1" ht="26.25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6.25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6.25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6.25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6.25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6.25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6.25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6.25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6.25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6.25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6.25" customHeight="1" x14ac:dyDescent="0.4">
      <c r="B40" s="35"/>
      <c r="C40" s="35"/>
      <c r="D40" s="12" t="s">
        <v>12</v>
      </c>
      <c r="E40" s="13">
        <v>410000</v>
      </c>
      <c r="F40" s="13">
        <v>300000</v>
      </c>
      <c r="G40" s="13">
        <f>E40-F40</f>
        <v>110000</v>
      </c>
    </row>
    <row r="41" spans="2:7" s="8" customFormat="1" ht="26.25" customHeight="1" x14ac:dyDescent="0.4">
      <c r="B41" s="35"/>
      <c r="C41" s="36"/>
      <c r="D41" s="16" t="s">
        <v>13</v>
      </c>
      <c r="E41" s="17">
        <f>+E6+E34+E40</f>
        <v>410000</v>
      </c>
      <c r="F41" s="17">
        <f>+F6+F34+F40</f>
        <v>406720</v>
      </c>
      <c r="G41" s="17">
        <f>E41-F41</f>
        <v>3280</v>
      </c>
    </row>
    <row r="42" spans="2:7" s="8" customFormat="1" ht="26.25" customHeight="1" x14ac:dyDescent="0.4">
      <c r="B42" s="35"/>
      <c r="C42" s="34" t="s">
        <v>14</v>
      </c>
      <c r="D42" s="12" t="s">
        <v>15</v>
      </c>
      <c r="E42" s="13">
        <f>+E43+E44+E45+E46+E47+E48</f>
        <v>2561282</v>
      </c>
      <c r="F42" s="13">
        <f>+F43+F44+F45+F46+F47+F48</f>
        <v>2163219</v>
      </c>
      <c r="G42" s="13">
        <f>E42-F42</f>
        <v>398063</v>
      </c>
    </row>
    <row r="43" spans="2:7" s="8" customFormat="1" ht="26.25" customHeight="1" x14ac:dyDescent="0.4">
      <c r="B43" s="35"/>
      <c r="C43" s="35"/>
      <c r="D43" s="12" t="s">
        <v>132</v>
      </c>
      <c r="E43" s="13">
        <v>2561282</v>
      </c>
      <c r="F43" s="13">
        <v>2163219</v>
      </c>
      <c r="G43" s="13">
        <f>E43-F43</f>
        <v>398063</v>
      </c>
    </row>
    <row r="44" spans="2:7" s="8" customFormat="1" ht="26.25" customHeight="1" x14ac:dyDescent="0.4">
      <c r="B44" s="35"/>
      <c r="C44" s="35"/>
      <c r="D44" s="12" t="s">
        <v>131</v>
      </c>
      <c r="E44" s="13"/>
      <c r="F44" s="13"/>
      <c r="G44" s="13">
        <f>E44-F44</f>
        <v>0</v>
      </c>
    </row>
    <row r="45" spans="2:7" s="8" customFormat="1" ht="26.25" customHeight="1" x14ac:dyDescent="0.4">
      <c r="B45" s="35"/>
      <c r="C45" s="35"/>
      <c r="D45" s="12" t="s">
        <v>130</v>
      </c>
      <c r="E45" s="13"/>
      <c r="F45" s="13"/>
      <c r="G45" s="13">
        <f>E45-F45</f>
        <v>0</v>
      </c>
    </row>
    <row r="46" spans="2:7" s="8" customFormat="1" ht="26.25" customHeight="1" x14ac:dyDescent="0.4">
      <c r="B46" s="35"/>
      <c r="C46" s="35"/>
      <c r="D46" s="12" t="s">
        <v>129</v>
      </c>
      <c r="E46" s="13"/>
      <c r="F46" s="13"/>
      <c r="G46" s="13">
        <f>E46-F46</f>
        <v>0</v>
      </c>
    </row>
    <row r="47" spans="2:7" s="8" customFormat="1" ht="26.25" customHeight="1" x14ac:dyDescent="0.4">
      <c r="B47" s="35"/>
      <c r="C47" s="35"/>
      <c r="D47" s="12" t="s">
        <v>128</v>
      </c>
      <c r="E47" s="13"/>
      <c r="F47" s="13"/>
      <c r="G47" s="13">
        <f>E47-F47</f>
        <v>0</v>
      </c>
    </row>
    <row r="48" spans="2:7" s="8" customFormat="1" ht="26.25" customHeight="1" x14ac:dyDescent="0.4">
      <c r="B48" s="35"/>
      <c r="C48" s="35"/>
      <c r="D48" s="12" t="s">
        <v>127</v>
      </c>
      <c r="E48" s="13"/>
      <c r="F48" s="13"/>
      <c r="G48" s="13">
        <f>E48-F48</f>
        <v>0</v>
      </c>
    </row>
    <row r="49" spans="2:7" s="8" customFormat="1" ht="26.25" customHeight="1" x14ac:dyDescent="0.4">
      <c r="B49" s="35"/>
      <c r="C49" s="35"/>
      <c r="D49" s="12" t="s">
        <v>16</v>
      </c>
      <c r="E49" s="13">
        <f>+E50+E51+E52+E53+E54+E55+E56+E57+E58+E59+E60+E61+E62+E63+E64</f>
        <v>18071</v>
      </c>
      <c r="F49" s="13">
        <f>+F50+F51+F52+F53+F54+F55+F56+F57+F58+F59+F60+F61+F62+F63+F64</f>
        <v>12306</v>
      </c>
      <c r="G49" s="13">
        <f>E49-F49</f>
        <v>5765</v>
      </c>
    </row>
    <row r="50" spans="2:7" s="8" customFormat="1" ht="26.25" customHeight="1" x14ac:dyDescent="0.4">
      <c r="B50" s="35"/>
      <c r="C50" s="35"/>
      <c r="D50" s="12" t="s">
        <v>126</v>
      </c>
      <c r="E50" s="13"/>
      <c r="F50" s="13"/>
      <c r="G50" s="13">
        <f>E50-F50</f>
        <v>0</v>
      </c>
    </row>
    <row r="51" spans="2:7" s="8" customFormat="1" ht="26.25" customHeight="1" x14ac:dyDescent="0.4">
      <c r="B51" s="35"/>
      <c r="C51" s="35"/>
      <c r="D51" s="12" t="s">
        <v>125</v>
      </c>
      <c r="E51" s="13"/>
      <c r="F51" s="13"/>
      <c r="G51" s="13">
        <f>E51-F51</f>
        <v>0</v>
      </c>
    </row>
    <row r="52" spans="2:7" s="8" customFormat="1" ht="26.25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6.25" customHeight="1" x14ac:dyDescent="0.4">
      <c r="B53" s="35"/>
      <c r="C53" s="35"/>
      <c r="D53" s="12" t="s">
        <v>123</v>
      </c>
      <c r="E53" s="13"/>
      <c r="F53" s="13"/>
      <c r="G53" s="13">
        <f>E53-F53</f>
        <v>0</v>
      </c>
    </row>
    <row r="54" spans="2:7" s="8" customFormat="1" ht="26.25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6.25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6.25" customHeight="1" x14ac:dyDescent="0.4">
      <c r="B56" s="35"/>
      <c r="C56" s="35"/>
      <c r="D56" s="12" t="s">
        <v>120</v>
      </c>
      <c r="E56" s="13">
        <v>7163</v>
      </c>
      <c r="F56" s="13"/>
      <c r="G56" s="13">
        <f>E56-F56</f>
        <v>7163</v>
      </c>
    </row>
    <row r="57" spans="2:7" s="8" customFormat="1" ht="26.25" customHeight="1" x14ac:dyDescent="0.4">
      <c r="B57" s="35"/>
      <c r="C57" s="35"/>
      <c r="D57" s="12" t="s">
        <v>110</v>
      </c>
      <c r="E57" s="13">
        <v>10908</v>
      </c>
      <c r="F57" s="13">
        <v>10656</v>
      </c>
      <c r="G57" s="13">
        <f>E57-F57</f>
        <v>252</v>
      </c>
    </row>
    <row r="58" spans="2:7" s="8" customFormat="1" ht="26.25" customHeight="1" x14ac:dyDescent="0.4">
      <c r="B58" s="35"/>
      <c r="C58" s="35"/>
      <c r="D58" s="12" t="s">
        <v>109</v>
      </c>
      <c r="E58" s="13"/>
      <c r="F58" s="13"/>
      <c r="G58" s="13">
        <f>E58-F58</f>
        <v>0</v>
      </c>
    </row>
    <row r="59" spans="2:7" s="8" customFormat="1" ht="26.25" customHeight="1" x14ac:dyDescent="0.4">
      <c r="B59" s="35"/>
      <c r="C59" s="35"/>
      <c r="D59" s="12" t="s">
        <v>119</v>
      </c>
      <c r="E59" s="13"/>
      <c r="F59" s="13">
        <v>1650</v>
      </c>
      <c r="G59" s="13">
        <f>E59-F59</f>
        <v>-1650</v>
      </c>
    </row>
    <row r="60" spans="2:7" s="8" customFormat="1" ht="26.25" customHeight="1" x14ac:dyDescent="0.4">
      <c r="B60" s="35"/>
      <c r="C60" s="35"/>
      <c r="D60" s="12" t="s">
        <v>102</v>
      </c>
      <c r="E60" s="13"/>
      <c r="F60" s="13"/>
      <c r="G60" s="13">
        <f>E60-F60</f>
        <v>0</v>
      </c>
    </row>
    <row r="61" spans="2:7" s="8" customFormat="1" ht="26.25" customHeight="1" x14ac:dyDescent="0.4">
      <c r="B61" s="35"/>
      <c r="C61" s="35"/>
      <c r="D61" s="12" t="s">
        <v>101</v>
      </c>
      <c r="E61" s="13"/>
      <c r="F61" s="13"/>
      <c r="G61" s="13">
        <f>E61-F61</f>
        <v>0</v>
      </c>
    </row>
    <row r="62" spans="2:7" s="8" customFormat="1" ht="26.25" customHeight="1" x14ac:dyDescent="0.4">
      <c r="B62" s="35"/>
      <c r="C62" s="35"/>
      <c r="D62" s="12" t="s">
        <v>118</v>
      </c>
      <c r="E62" s="13"/>
      <c r="F62" s="13"/>
      <c r="G62" s="13">
        <f>E62-F62</f>
        <v>0</v>
      </c>
    </row>
    <row r="63" spans="2:7" s="8" customFormat="1" ht="26.25" customHeight="1" x14ac:dyDescent="0.4">
      <c r="B63" s="35"/>
      <c r="C63" s="35"/>
      <c r="D63" s="12" t="s">
        <v>117</v>
      </c>
      <c r="E63" s="13"/>
      <c r="F63" s="13"/>
      <c r="G63" s="13">
        <f>E63-F63</f>
        <v>0</v>
      </c>
    </row>
    <row r="64" spans="2:7" s="8" customFormat="1" ht="26.25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6.25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419409</v>
      </c>
      <c r="F65" s="13">
        <f>+F66+F67+F68+F69+F70+F71+F72+F73+F74+F75+F76+F77+F78+F79+F80+F81+F82+F83+F84+F85+F86+F87</f>
        <v>955846</v>
      </c>
      <c r="G65" s="13">
        <f>E65-F65</f>
        <v>-536437</v>
      </c>
    </row>
    <row r="66" spans="2:7" s="8" customFormat="1" ht="26.25" customHeight="1" x14ac:dyDescent="0.4">
      <c r="B66" s="35"/>
      <c r="C66" s="35"/>
      <c r="D66" s="12" t="s">
        <v>116</v>
      </c>
      <c r="E66" s="13">
        <v>60000</v>
      </c>
      <c r="F66" s="13">
        <v>234658</v>
      </c>
      <c r="G66" s="13">
        <f>E66-F66</f>
        <v>-174658</v>
      </c>
    </row>
    <row r="67" spans="2:7" s="8" customFormat="1" ht="26.25" customHeight="1" x14ac:dyDescent="0.4">
      <c r="B67" s="35"/>
      <c r="C67" s="35"/>
      <c r="D67" s="12" t="s">
        <v>115</v>
      </c>
      <c r="E67" s="13"/>
      <c r="F67" s="13"/>
      <c r="G67" s="13">
        <f>E67-F67</f>
        <v>0</v>
      </c>
    </row>
    <row r="68" spans="2:7" s="8" customFormat="1" ht="26.25" customHeight="1" x14ac:dyDescent="0.4">
      <c r="B68" s="35"/>
      <c r="C68" s="35"/>
      <c r="D68" s="12" t="s">
        <v>114</v>
      </c>
      <c r="E68" s="13">
        <v>400</v>
      </c>
      <c r="F68" s="13"/>
      <c r="G68" s="13">
        <f>E68-F68</f>
        <v>400</v>
      </c>
    </row>
    <row r="69" spans="2:7" s="8" customFormat="1" ht="26.25" customHeight="1" x14ac:dyDescent="0.4">
      <c r="B69" s="35"/>
      <c r="C69" s="35"/>
      <c r="D69" s="12" t="s">
        <v>113</v>
      </c>
      <c r="E69" s="13"/>
      <c r="F69" s="13">
        <v>6000</v>
      </c>
      <c r="G69" s="13">
        <f>E69-F69</f>
        <v>-6000</v>
      </c>
    </row>
    <row r="70" spans="2:7" s="8" customFormat="1" ht="26.25" customHeight="1" x14ac:dyDescent="0.4">
      <c r="B70" s="35"/>
      <c r="C70" s="35"/>
      <c r="D70" s="12" t="s">
        <v>112</v>
      </c>
      <c r="E70" s="13">
        <v>2483</v>
      </c>
      <c r="F70" s="13">
        <v>2871</v>
      </c>
      <c r="G70" s="13">
        <f>E70-F70</f>
        <v>-388</v>
      </c>
    </row>
    <row r="71" spans="2:7" s="8" customFormat="1" ht="26.25" customHeight="1" x14ac:dyDescent="0.4">
      <c r="B71" s="35"/>
      <c r="C71" s="35"/>
      <c r="D71" s="12" t="s">
        <v>111</v>
      </c>
      <c r="E71" s="13"/>
      <c r="F71" s="13">
        <v>8096</v>
      </c>
      <c r="G71" s="13">
        <f>E71-F71</f>
        <v>-8096</v>
      </c>
    </row>
    <row r="72" spans="2:7" s="8" customFormat="1" ht="26.25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6.25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6.25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6.25" customHeight="1" x14ac:dyDescent="0.4">
      <c r="B75" s="35"/>
      <c r="C75" s="35"/>
      <c r="D75" s="12" t="s">
        <v>107</v>
      </c>
      <c r="E75" s="13">
        <v>11340</v>
      </c>
      <c r="F75" s="13">
        <v>30026</v>
      </c>
      <c r="G75" s="13">
        <f>E75-F75</f>
        <v>-18686</v>
      </c>
    </row>
    <row r="76" spans="2:7" s="8" customFormat="1" ht="26.25" customHeight="1" x14ac:dyDescent="0.4">
      <c r="B76" s="35"/>
      <c r="C76" s="35"/>
      <c r="D76" s="12" t="s">
        <v>106</v>
      </c>
      <c r="E76" s="13">
        <v>152921</v>
      </c>
      <c r="F76" s="13">
        <v>113400</v>
      </c>
      <c r="G76" s="13">
        <f>E76-F76</f>
        <v>39521</v>
      </c>
    </row>
    <row r="77" spans="2:7" s="8" customFormat="1" ht="26.25" customHeight="1" x14ac:dyDescent="0.4">
      <c r="B77" s="35"/>
      <c r="C77" s="35"/>
      <c r="D77" s="12" t="s">
        <v>105</v>
      </c>
      <c r="E77" s="13"/>
      <c r="F77" s="13">
        <v>33000</v>
      </c>
      <c r="G77" s="13">
        <f>E77-F77</f>
        <v>-33000</v>
      </c>
    </row>
    <row r="78" spans="2:7" s="8" customFormat="1" ht="26.25" customHeight="1" x14ac:dyDescent="0.4">
      <c r="B78" s="35"/>
      <c r="C78" s="35"/>
      <c r="D78" s="12" t="s">
        <v>104</v>
      </c>
      <c r="E78" s="13"/>
      <c r="F78" s="13">
        <v>22000</v>
      </c>
      <c r="G78" s="13">
        <f>E78-F78</f>
        <v>-22000</v>
      </c>
    </row>
    <row r="79" spans="2:7" s="8" customFormat="1" ht="26.25" customHeight="1" x14ac:dyDescent="0.4">
      <c r="B79" s="35"/>
      <c r="C79" s="35"/>
      <c r="D79" s="12" t="s">
        <v>103</v>
      </c>
      <c r="E79" s="13">
        <v>31265</v>
      </c>
      <c r="F79" s="13">
        <v>9480</v>
      </c>
      <c r="G79" s="13">
        <f>E79-F79</f>
        <v>21785</v>
      </c>
    </row>
    <row r="80" spans="2:7" s="8" customFormat="1" ht="26.25" customHeight="1" x14ac:dyDescent="0.4">
      <c r="B80" s="35"/>
      <c r="C80" s="35"/>
      <c r="D80" s="12" t="s">
        <v>102</v>
      </c>
      <c r="E80" s="13"/>
      <c r="F80" s="13">
        <v>226820</v>
      </c>
      <c r="G80" s="13">
        <f>E80-F80</f>
        <v>-226820</v>
      </c>
    </row>
    <row r="81" spans="2:7" s="8" customFormat="1" ht="26.25" customHeight="1" x14ac:dyDescent="0.4">
      <c r="B81" s="35"/>
      <c r="C81" s="35"/>
      <c r="D81" s="12" t="s">
        <v>101</v>
      </c>
      <c r="E81" s="13"/>
      <c r="F81" s="13"/>
      <c r="G81" s="13">
        <f>E81-F81</f>
        <v>0</v>
      </c>
    </row>
    <row r="82" spans="2:7" s="8" customFormat="1" ht="26.25" customHeight="1" x14ac:dyDescent="0.4">
      <c r="B82" s="35"/>
      <c r="C82" s="35"/>
      <c r="D82" s="12" t="s">
        <v>100</v>
      </c>
      <c r="E82" s="13"/>
      <c r="F82" s="13"/>
      <c r="G82" s="13">
        <f>E82-F82</f>
        <v>0</v>
      </c>
    </row>
    <row r="83" spans="2:7" s="8" customFormat="1" ht="26.25" customHeight="1" x14ac:dyDescent="0.4">
      <c r="B83" s="35"/>
      <c r="C83" s="35"/>
      <c r="D83" s="12" t="s">
        <v>99</v>
      </c>
      <c r="E83" s="13"/>
      <c r="F83" s="13"/>
      <c r="G83" s="13">
        <f>E83-F83</f>
        <v>0</v>
      </c>
    </row>
    <row r="84" spans="2:7" s="8" customFormat="1" ht="26.25" customHeight="1" x14ac:dyDescent="0.4">
      <c r="B84" s="35"/>
      <c r="C84" s="35"/>
      <c r="D84" s="12" t="s">
        <v>98</v>
      </c>
      <c r="E84" s="13"/>
      <c r="F84" s="13"/>
      <c r="G84" s="13">
        <f>E84-F84</f>
        <v>0</v>
      </c>
    </row>
    <row r="85" spans="2:7" s="8" customFormat="1" ht="26.25" customHeight="1" x14ac:dyDescent="0.4">
      <c r="B85" s="35"/>
      <c r="C85" s="35"/>
      <c r="D85" s="12" t="s">
        <v>97</v>
      </c>
      <c r="E85" s="13">
        <v>20000</v>
      </c>
      <c r="F85" s="13">
        <v>155120</v>
      </c>
      <c r="G85" s="13">
        <f>E85-F85</f>
        <v>-135120</v>
      </c>
    </row>
    <row r="86" spans="2:7" s="8" customFormat="1" ht="26.25" customHeight="1" x14ac:dyDescent="0.4">
      <c r="B86" s="35"/>
      <c r="C86" s="35"/>
      <c r="D86" s="12" t="s">
        <v>96</v>
      </c>
      <c r="E86" s="13">
        <v>141000</v>
      </c>
      <c r="F86" s="13">
        <v>114375</v>
      </c>
      <c r="G86" s="13">
        <f>E86-F86</f>
        <v>26625</v>
      </c>
    </row>
    <row r="87" spans="2:7" s="8" customFormat="1" ht="26.25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6.25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6.25" customHeight="1" x14ac:dyDescent="0.4">
      <c r="B89" s="35"/>
      <c r="C89" s="35"/>
      <c r="D89" s="12" t="s">
        <v>19</v>
      </c>
      <c r="E89" s="13">
        <v>1394226</v>
      </c>
      <c r="F89" s="13">
        <v>1595222</v>
      </c>
      <c r="G89" s="13">
        <f>E89-F89</f>
        <v>-200996</v>
      </c>
    </row>
    <row r="90" spans="2:7" s="8" customFormat="1" ht="26.25" customHeight="1" x14ac:dyDescent="0.4">
      <c r="B90" s="35"/>
      <c r="C90" s="35"/>
      <c r="D90" s="12" t="s">
        <v>20</v>
      </c>
      <c r="E90" s="13"/>
      <c r="F90" s="13"/>
      <c r="G90" s="13">
        <f>E90-F90</f>
        <v>0</v>
      </c>
    </row>
    <row r="91" spans="2:7" s="8" customFormat="1" ht="26.25" customHeight="1" x14ac:dyDescent="0.4">
      <c r="B91" s="35"/>
      <c r="C91" s="35"/>
      <c r="D91" s="12" t="s">
        <v>21</v>
      </c>
      <c r="E91" s="13"/>
      <c r="F91" s="13"/>
      <c r="G91" s="13">
        <f>E91-F91</f>
        <v>0</v>
      </c>
    </row>
    <row r="92" spans="2:7" s="8" customFormat="1" ht="26.25" customHeight="1" x14ac:dyDescent="0.4">
      <c r="B92" s="35"/>
      <c r="C92" s="36"/>
      <c r="D92" s="16" t="s">
        <v>22</v>
      </c>
      <c r="E92" s="17">
        <f>+E42+E49+E65+E88+E89+E90+E91</f>
        <v>4392988</v>
      </c>
      <c r="F92" s="17">
        <f>+F42+F49+F65+F88+F89+F90+F91</f>
        <v>4726593</v>
      </c>
      <c r="G92" s="17">
        <f>E92-F92</f>
        <v>-333605</v>
      </c>
    </row>
    <row r="93" spans="2:7" s="8" customFormat="1" ht="26.25" customHeight="1" x14ac:dyDescent="0.4">
      <c r="B93" s="36"/>
      <c r="C93" s="19" t="s">
        <v>23</v>
      </c>
      <c r="D93" s="20"/>
      <c r="E93" s="21">
        <f xml:space="preserve"> +E41 - E92</f>
        <v>-3982988</v>
      </c>
      <c r="F93" s="21">
        <f xml:space="preserve"> +F41 - F92</f>
        <v>-4319873</v>
      </c>
      <c r="G93" s="21">
        <f>E93-F93</f>
        <v>336885</v>
      </c>
    </row>
    <row r="94" spans="2:7" s="8" customFormat="1" ht="26.25" customHeight="1" x14ac:dyDescent="0.4">
      <c r="B94" s="34" t="s">
        <v>24</v>
      </c>
      <c r="C94" s="34" t="s">
        <v>9</v>
      </c>
      <c r="D94" s="12" t="s">
        <v>25</v>
      </c>
      <c r="E94" s="13"/>
      <c r="F94" s="13">
        <v>18492</v>
      </c>
      <c r="G94" s="13">
        <f>E94-F94</f>
        <v>-18492</v>
      </c>
    </row>
    <row r="95" spans="2:7" s="8" customFormat="1" ht="26.25" customHeight="1" x14ac:dyDescent="0.4">
      <c r="B95" s="35"/>
      <c r="C95" s="35"/>
      <c r="D95" s="12" t="s">
        <v>26</v>
      </c>
      <c r="E95" s="13">
        <v>1216</v>
      </c>
      <c r="F95" s="13">
        <v>1629</v>
      </c>
      <c r="G95" s="13">
        <f>E95-F95</f>
        <v>-413</v>
      </c>
    </row>
    <row r="96" spans="2:7" s="8" customFormat="1" ht="26.25" customHeight="1" x14ac:dyDescent="0.4">
      <c r="B96" s="35"/>
      <c r="C96" s="35"/>
      <c r="D96" s="12" t="s">
        <v>27</v>
      </c>
      <c r="E96" s="13">
        <f>+E97+E98+E99</f>
        <v>27247</v>
      </c>
      <c r="F96" s="13">
        <f>+F97+F98+F99</f>
        <v>582582</v>
      </c>
      <c r="G96" s="13">
        <f>E96-F96</f>
        <v>-555335</v>
      </c>
    </row>
    <row r="97" spans="2:7" s="8" customFormat="1" ht="26.25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6.25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6.25" customHeight="1" x14ac:dyDescent="0.4">
      <c r="B99" s="35"/>
      <c r="C99" s="35"/>
      <c r="D99" s="12" t="s">
        <v>92</v>
      </c>
      <c r="E99" s="13">
        <v>27247</v>
      </c>
      <c r="F99" s="13">
        <v>582582</v>
      </c>
      <c r="G99" s="13">
        <f>E99-F99</f>
        <v>-555335</v>
      </c>
    </row>
    <row r="100" spans="2:7" s="8" customFormat="1" ht="26.25" customHeight="1" x14ac:dyDescent="0.4">
      <c r="B100" s="35"/>
      <c r="C100" s="36"/>
      <c r="D100" s="16" t="s">
        <v>28</v>
      </c>
      <c r="E100" s="17">
        <f>+E94+E95+E96</f>
        <v>28463</v>
      </c>
      <c r="F100" s="17">
        <f>+F94+F95+F96</f>
        <v>602703</v>
      </c>
      <c r="G100" s="17">
        <f>E100-F100</f>
        <v>-574240</v>
      </c>
    </row>
    <row r="101" spans="2:7" s="8" customFormat="1" ht="26.25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6.25" customHeight="1" x14ac:dyDescent="0.4">
      <c r="B102" s="35"/>
      <c r="C102" s="35"/>
      <c r="D102" s="12" t="s">
        <v>30</v>
      </c>
      <c r="E102" s="13">
        <f>+E103+E104</f>
        <v>0</v>
      </c>
      <c r="F102" s="13">
        <f>+F103+F104</f>
        <v>610946</v>
      </c>
      <c r="G102" s="13">
        <f>E102-F102</f>
        <v>-610946</v>
      </c>
    </row>
    <row r="103" spans="2:7" s="8" customFormat="1" ht="26.25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6.25" customHeight="1" x14ac:dyDescent="0.4">
      <c r="B104" s="35"/>
      <c r="C104" s="35"/>
      <c r="D104" s="12" t="s">
        <v>90</v>
      </c>
      <c r="E104" s="13"/>
      <c r="F104" s="13">
        <v>610946</v>
      </c>
      <c r="G104" s="13">
        <f>E104-F104</f>
        <v>-610946</v>
      </c>
    </row>
    <row r="105" spans="2:7" s="8" customFormat="1" ht="26.25" customHeight="1" x14ac:dyDescent="0.4">
      <c r="B105" s="35"/>
      <c r="C105" s="36"/>
      <c r="D105" s="16" t="s">
        <v>31</v>
      </c>
      <c r="E105" s="17">
        <f>+E101+E102</f>
        <v>0</v>
      </c>
      <c r="F105" s="17">
        <f>+F101+F102</f>
        <v>610946</v>
      </c>
      <c r="G105" s="17">
        <f>E105-F105</f>
        <v>-610946</v>
      </c>
    </row>
    <row r="106" spans="2:7" s="8" customFormat="1" ht="26.25" customHeight="1" x14ac:dyDescent="0.4">
      <c r="B106" s="36"/>
      <c r="C106" s="19" t="s">
        <v>32</v>
      </c>
      <c r="D106" s="22"/>
      <c r="E106" s="23">
        <f xml:space="preserve"> +E100 - E105</f>
        <v>28463</v>
      </c>
      <c r="F106" s="23">
        <f xml:space="preserve"> +F100 - F105</f>
        <v>-8243</v>
      </c>
      <c r="G106" s="23">
        <f>E106-F106</f>
        <v>36706</v>
      </c>
    </row>
    <row r="107" spans="2:7" s="8" customFormat="1" ht="26.25" customHeight="1" x14ac:dyDescent="0.4">
      <c r="B107" s="19" t="s">
        <v>33</v>
      </c>
      <c r="C107" s="24"/>
      <c r="D107" s="20"/>
      <c r="E107" s="21">
        <f xml:space="preserve"> +E93 +E106</f>
        <v>-3954525</v>
      </c>
      <c r="F107" s="21">
        <f xml:space="preserve"> +F93 +F106</f>
        <v>-4328116</v>
      </c>
      <c r="G107" s="21">
        <f>E107-F107</f>
        <v>373591</v>
      </c>
    </row>
    <row r="108" spans="2:7" s="8" customFormat="1" ht="26.25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6.25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6.25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6.25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6.25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6.25" customHeight="1" x14ac:dyDescent="0.4">
      <c r="B113" s="35"/>
      <c r="C113" s="35"/>
      <c r="D113" s="12" t="s">
        <v>55</v>
      </c>
      <c r="E113" s="13"/>
      <c r="F113" s="13">
        <v>598270</v>
      </c>
      <c r="G113" s="13">
        <f>E113-F113</f>
        <v>-598270</v>
      </c>
    </row>
    <row r="114" spans="2:7" s="8" customFormat="1" ht="26.25" customHeight="1" x14ac:dyDescent="0.4">
      <c r="B114" s="35"/>
      <c r="C114" s="35"/>
      <c r="D114" s="12" t="s">
        <v>65</v>
      </c>
      <c r="E114" s="13">
        <v>4500000</v>
      </c>
      <c r="F114" s="13">
        <v>6000000</v>
      </c>
      <c r="G114" s="13">
        <f>E114-F114</f>
        <v>-1500000</v>
      </c>
    </row>
    <row r="115" spans="2:7" s="8" customFormat="1" ht="26.25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6.25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6.25" customHeight="1" x14ac:dyDescent="0.4">
      <c r="B117" s="35"/>
      <c r="C117" s="36"/>
      <c r="D117" s="16" t="s">
        <v>39</v>
      </c>
      <c r="E117" s="17">
        <f>+E108+E110+E112+E113+E114+E115</f>
        <v>4500000</v>
      </c>
      <c r="F117" s="17">
        <f>+F108+F110+F112+F113+F114+F115</f>
        <v>6598270</v>
      </c>
      <c r="G117" s="17">
        <f>E117-F117</f>
        <v>-2098270</v>
      </c>
    </row>
    <row r="118" spans="2:7" s="8" customFormat="1" ht="26.25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1</v>
      </c>
      <c r="G118" s="13">
        <f>E118-F118</f>
        <v>-1</v>
      </c>
    </row>
    <row r="119" spans="2:7" s="8" customFormat="1" ht="26.25" customHeight="1" x14ac:dyDescent="0.4">
      <c r="B119" s="35"/>
      <c r="C119" s="35"/>
      <c r="D119" s="12" t="s">
        <v>86</v>
      </c>
      <c r="E119" s="13"/>
      <c r="F119" s="13">
        <v>1</v>
      </c>
      <c r="G119" s="13">
        <f>E119-F119</f>
        <v>-1</v>
      </c>
    </row>
    <row r="120" spans="2:7" s="8" customFormat="1" ht="26.25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6.25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6.25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6.25" customHeight="1" x14ac:dyDescent="0.4">
      <c r="B123" s="35"/>
      <c r="C123" s="35"/>
      <c r="D123" s="12" t="s">
        <v>64</v>
      </c>
      <c r="E123" s="13">
        <v>8866945</v>
      </c>
      <c r="F123" s="13">
        <v>5000000</v>
      </c>
      <c r="G123" s="13">
        <f>E123-F123</f>
        <v>3866945</v>
      </c>
    </row>
    <row r="124" spans="2:7" s="8" customFormat="1" ht="26.25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6.25" customHeight="1" x14ac:dyDescent="0.4">
      <c r="B125" s="35"/>
      <c r="C125" s="36"/>
      <c r="D125" s="16" t="s">
        <v>44</v>
      </c>
      <c r="E125" s="17">
        <f>+E118+E120+E121+E122+E123+E124</f>
        <v>8866945</v>
      </c>
      <c r="F125" s="17">
        <f>+F118+F120+F121+F122+F123+F124</f>
        <v>5000001</v>
      </c>
      <c r="G125" s="17">
        <f>E125-F125</f>
        <v>3866944</v>
      </c>
    </row>
    <row r="126" spans="2:7" s="8" customFormat="1" ht="26.25" customHeight="1" x14ac:dyDescent="0.4">
      <c r="B126" s="36"/>
      <c r="C126" s="25" t="s">
        <v>45</v>
      </c>
      <c r="D126" s="26"/>
      <c r="E126" s="27">
        <f xml:space="preserve"> +E117 - E125</f>
        <v>-4366945</v>
      </c>
      <c r="F126" s="27">
        <f xml:space="preserve"> +F117 - F125</f>
        <v>1598269</v>
      </c>
      <c r="G126" s="27">
        <f>E126-F126</f>
        <v>-5965214</v>
      </c>
    </row>
    <row r="127" spans="2:7" s="8" customFormat="1" ht="26.25" customHeight="1" x14ac:dyDescent="0.4">
      <c r="B127" s="19" t="s">
        <v>46</v>
      </c>
      <c r="C127" s="28"/>
      <c r="D127" s="29"/>
      <c r="E127" s="30">
        <f xml:space="preserve"> +E107 +E126</f>
        <v>-8321470</v>
      </c>
      <c r="F127" s="30">
        <f xml:space="preserve"> +F107 +F126</f>
        <v>-2729847</v>
      </c>
      <c r="G127" s="30">
        <f>E127-F127</f>
        <v>-5591623</v>
      </c>
    </row>
    <row r="128" spans="2:7" s="8" customFormat="1" ht="26.25" customHeight="1" x14ac:dyDescent="0.4">
      <c r="B128" s="31" t="s">
        <v>47</v>
      </c>
      <c r="C128" s="28" t="s">
        <v>48</v>
      </c>
      <c r="D128" s="29"/>
      <c r="E128" s="30">
        <v>57801255</v>
      </c>
      <c r="F128" s="30">
        <v>60531102</v>
      </c>
      <c r="G128" s="30">
        <f>E128-F128</f>
        <v>-2729847</v>
      </c>
    </row>
    <row r="129" spans="2:7" s="8" customFormat="1" ht="26.25" customHeight="1" x14ac:dyDescent="0.4">
      <c r="B129" s="32"/>
      <c r="C129" s="28" t="s">
        <v>49</v>
      </c>
      <c r="D129" s="29"/>
      <c r="E129" s="30">
        <f xml:space="preserve"> +E127 +E128</f>
        <v>49479785</v>
      </c>
      <c r="F129" s="30">
        <f xml:space="preserve"> +F127 +F128</f>
        <v>57801255</v>
      </c>
      <c r="G129" s="30">
        <f>E129-F129</f>
        <v>-8321470</v>
      </c>
    </row>
    <row r="130" spans="2:7" s="8" customFormat="1" ht="26.25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6.25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6.25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6.25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6.25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6.25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6.25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6.25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6.25" customHeight="1" x14ac:dyDescent="0.4">
      <c r="B138" s="33"/>
      <c r="C138" s="6" t="s">
        <v>53</v>
      </c>
      <c r="D138" s="29"/>
      <c r="E138" s="30">
        <f xml:space="preserve"> +E129 +E130 +E131 - E134</f>
        <v>49479785</v>
      </c>
      <c r="F138" s="30">
        <f xml:space="preserve"> +F129 +F130 +F131 - F134</f>
        <v>57801255</v>
      </c>
      <c r="G138" s="30">
        <f>E138-F138</f>
        <v>-8321470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9DA5-1039-4F91-8550-7107D83EF431}">
  <sheetPr>
    <pageSetUpPr fitToPage="1"/>
  </sheetPr>
  <dimension ref="B1:G138"/>
  <sheetViews>
    <sheetView showGridLines="0" topLeftCell="A136" workbookViewId="0">
      <selection activeCell="C138" sqref="C138"/>
    </sheetView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160</v>
      </c>
    </row>
    <row r="2" spans="2:7" ht="21" x14ac:dyDescent="0.4">
      <c r="B2" s="37" t="s">
        <v>164</v>
      </c>
      <c r="C2" s="37"/>
      <c r="D2" s="37"/>
      <c r="E2" s="37"/>
      <c r="F2" s="37"/>
      <c r="G2" s="37"/>
    </row>
    <row r="3" spans="2:7" ht="21" x14ac:dyDescent="0.4">
      <c r="B3" s="38" t="s">
        <v>2</v>
      </c>
      <c r="C3" s="38"/>
      <c r="D3" s="38"/>
      <c r="E3" s="38"/>
      <c r="F3" s="38"/>
      <c r="G3" s="38"/>
    </row>
    <row r="4" spans="2:7" x14ac:dyDescent="0.4">
      <c r="B4" s="5"/>
      <c r="C4" s="5"/>
      <c r="D4" s="5"/>
      <c r="E4" s="5"/>
      <c r="F4" s="2"/>
      <c r="G4" s="5" t="s">
        <v>3</v>
      </c>
    </row>
    <row r="5" spans="2:7" x14ac:dyDescent="0.4">
      <c r="B5" s="53" t="s">
        <v>4</v>
      </c>
      <c r="C5" s="53"/>
      <c r="D5" s="53"/>
      <c r="E5" s="52" t="s">
        <v>5</v>
      </c>
      <c r="F5" s="52" t="s">
        <v>6</v>
      </c>
      <c r="G5" s="52" t="s">
        <v>7</v>
      </c>
    </row>
    <row r="6" spans="2:7" s="8" customFormat="1" ht="26.25" customHeight="1" x14ac:dyDescent="0.4">
      <c r="B6" s="34" t="s">
        <v>8</v>
      </c>
      <c r="C6" s="34" t="s">
        <v>9</v>
      </c>
      <c r="D6" s="9" t="s">
        <v>10</v>
      </c>
      <c r="E6" s="10">
        <f>+E7+E11+E14+E17+E20+E26</f>
        <v>32415246</v>
      </c>
      <c r="F6" s="10">
        <f>+F7+F11+F14+F17+F20+F26</f>
        <v>30897076</v>
      </c>
      <c r="G6" s="10">
        <f>E6-F6</f>
        <v>1518170</v>
      </c>
    </row>
    <row r="7" spans="2:7" s="8" customFormat="1" ht="26.25" customHeight="1" x14ac:dyDescent="0.4">
      <c r="B7" s="35"/>
      <c r="C7" s="35"/>
      <c r="D7" s="12" t="s">
        <v>158</v>
      </c>
      <c r="E7" s="13">
        <f>+E8+E9+E10</f>
        <v>0</v>
      </c>
      <c r="F7" s="13">
        <f>+F8+F9+F10</f>
        <v>0</v>
      </c>
      <c r="G7" s="13">
        <f>E7-F7</f>
        <v>0</v>
      </c>
    </row>
    <row r="8" spans="2:7" s="8" customFormat="1" ht="26.25" customHeight="1" x14ac:dyDescent="0.4">
      <c r="B8" s="35"/>
      <c r="C8" s="35"/>
      <c r="D8" s="12" t="s">
        <v>153</v>
      </c>
      <c r="E8" s="13"/>
      <c r="F8" s="13"/>
      <c r="G8" s="13">
        <f>E8-F8</f>
        <v>0</v>
      </c>
    </row>
    <row r="9" spans="2:7" s="8" customFormat="1" ht="26.25" customHeight="1" x14ac:dyDescent="0.4">
      <c r="B9" s="35"/>
      <c r="C9" s="35"/>
      <c r="D9" s="12" t="s">
        <v>157</v>
      </c>
      <c r="E9" s="13"/>
      <c r="F9" s="13"/>
      <c r="G9" s="13">
        <f>E9-F9</f>
        <v>0</v>
      </c>
    </row>
    <row r="10" spans="2:7" s="8" customFormat="1" ht="26.25" customHeight="1" x14ac:dyDescent="0.4">
      <c r="B10" s="35"/>
      <c r="C10" s="35"/>
      <c r="D10" s="12" t="s">
        <v>156</v>
      </c>
      <c r="E10" s="13"/>
      <c r="F10" s="13"/>
      <c r="G10" s="13">
        <f>E10-F10</f>
        <v>0</v>
      </c>
    </row>
    <row r="11" spans="2:7" s="8" customFormat="1" ht="26.25" customHeight="1" x14ac:dyDescent="0.4">
      <c r="B11" s="35"/>
      <c r="C11" s="35"/>
      <c r="D11" s="12" t="s">
        <v>155</v>
      </c>
      <c r="E11" s="13">
        <f>+E12+E13</f>
        <v>27917381</v>
      </c>
      <c r="F11" s="13">
        <f>+F12+F13</f>
        <v>26244576</v>
      </c>
      <c r="G11" s="13">
        <f>E11-F11</f>
        <v>1672805</v>
      </c>
    </row>
    <row r="12" spans="2:7" s="8" customFormat="1" ht="26.25" customHeight="1" x14ac:dyDescent="0.4">
      <c r="B12" s="35"/>
      <c r="C12" s="35"/>
      <c r="D12" s="12" t="s">
        <v>153</v>
      </c>
      <c r="E12" s="13">
        <v>25142535</v>
      </c>
      <c r="F12" s="13">
        <v>23528302</v>
      </c>
      <c r="G12" s="13">
        <f>E12-F12</f>
        <v>1614233</v>
      </c>
    </row>
    <row r="13" spans="2:7" s="8" customFormat="1" ht="26.25" customHeight="1" x14ac:dyDescent="0.4">
      <c r="B13" s="35"/>
      <c r="C13" s="35"/>
      <c r="D13" s="12" t="s">
        <v>152</v>
      </c>
      <c r="E13" s="13">
        <v>2774846</v>
      </c>
      <c r="F13" s="13">
        <v>2716274</v>
      </c>
      <c r="G13" s="13">
        <f>E13-F13</f>
        <v>58572</v>
      </c>
    </row>
    <row r="14" spans="2:7" s="8" customFormat="1" ht="26.25" customHeight="1" x14ac:dyDescent="0.4">
      <c r="B14" s="35"/>
      <c r="C14" s="35"/>
      <c r="D14" s="12" t="s">
        <v>154</v>
      </c>
      <c r="E14" s="13">
        <f>+E15+E16</f>
        <v>0</v>
      </c>
      <c r="F14" s="13">
        <f>+F15+F16</f>
        <v>0</v>
      </c>
      <c r="G14" s="13">
        <f>E14-F14</f>
        <v>0</v>
      </c>
    </row>
    <row r="15" spans="2:7" s="8" customFormat="1" ht="26.25" customHeight="1" x14ac:dyDescent="0.4">
      <c r="B15" s="35"/>
      <c r="C15" s="35"/>
      <c r="D15" s="12" t="s">
        <v>153</v>
      </c>
      <c r="E15" s="13"/>
      <c r="F15" s="13"/>
      <c r="G15" s="13">
        <f>E15-F15</f>
        <v>0</v>
      </c>
    </row>
    <row r="16" spans="2:7" s="8" customFormat="1" ht="26.25" customHeight="1" x14ac:dyDescent="0.4">
      <c r="B16" s="35"/>
      <c r="C16" s="35"/>
      <c r="D16" s="12" t="s">
        <v>152</v>
      </c>
      <c r="E16" s="13"/>
      <c r="F16" s="13"/>
      <c r="G16" s="13">
        <f>E16-F16</f>
        <v>0</v>
      </c>
    </row>
    <row r="17" spans="2:7" s="8" customFormat="1" ht="26.25" customHeight="1" x14ac:dyDescent="0.4">
      <c r="B17" s="35"/>
      <c r="C17" s="35"/>
      <c r="D17" s="12" t="s">
        <v>151</v>
      </c>
      <c r="E17" s="13">
        <f>+E18+E19</f>
        <v>0</v>
      </c>
      <c r="F17" s="13">
        <f>+F18+F19</f>
        <v>0</v>
      </c>
      <c r="G17" s="13">
        <f>E17-F17</f>
        <v>0</v>
      </c>
    </row>
    <row r="18" spans="2:7" s="8" customFormat="1" ht="26.25" customHeight="1" x14ac:dyDescent="0.4">
      <c r="B18" s="35"/>
      <c r="C18" s="35"/>
      <c r="D18" s="12" t="s">
        <v>150</v>
      </c>
      <c r="E18" s="13"/>
      <c r="F18" s="13"/>
      <c r="G18" s="13">
        <f>E18-F18</f>
        <v>0</v>
      </c>
    </row>
    <row r="19" spans="2:7" s="8" customFormat="1" ht="26.25" customHeight="1" x14ac:dyDescent="0.4">
      <c r="B19" s="35"/>
      <c r="C19" s="35"/>
      <c r="D19" s="12" t="s">
        <v>149</v>
      </c>
      <c r="E19" s="13"/>
      <c r="F19" s="13"/>
      <c r="G19" s="13">
        <f>E19-F19</f>
        <v>0</v>
      </c>
    </row>
    <row r="20" spans="2:7" s="8" customFormat="1" ht="26.25" customHeight="1" x14ac:dyDescent="0.4">
      <c r="B20" s="35"/>
      <c r="C20" s="35"/>
      <c r="D20" s="12" t="s">
        <v>148</v>
      </c>
      <c r="E20" s="13">
        <f>+E21+E22+E23+E24+E25</f>
        <v>0</v>
      </c>
      <c r="F20" s="13">
        <f>+F21+F22+F23+F24+F25</f>
        <v>0</v>
      </c>
      <c r="G20" s="13">
        <f>E20-F20</f>
        <v>0</v>
      </c>
    </row>
    <row r="21" spans="2:7" s="8" customFormat="1" ht="26.25" customHeight="1" x14ac:dyDescent="0.4">
      <c r="B21" s="35"/>
      <c r="C21" s="35"/>
      <c r="D21" s="12" t="s">
        <v>147</v>
      </c>
      <c r="E21" s="13"/>
      <c r="F21" s="13"/>
      <c r="G21" s="13">
        <f>E21-F21</f>
        <v>0</v>
      </c>
    </row>
    <row r="22" spans="2:7" s="8" customFormat="1" ht="26.25" customHeight="1" x14ac:dyDescent="0.4">
      <c r="B22" s="35"/>
      <c r="C22" s="35"/>
      <c r="D22" s="12" t="s">
        <v>146</v>
      </c>
      <c r="E22" s="13"/>
      <c r="F22" s="13"/>
      <c r="G22" s="13">
        <f>E22-F22</f>
        <v>0</v>
      </c>
    </row>
    <row r="23" spans="2:7" s="8" customFormat="1" ht="26.25" customHeight="1" x14ac:dyDescent="0.4">
      <c r="B23" s="35"/>
      <c r="C23" s="35"/>
      <c r="D23" s="12" t="s">
        <v>145</v>
      </c>
      <c r="E23" s="13"/>
      <c r="F23" s="13"/>
      <c r="G23" s="13">
        <f>E23-F23</f>
        <v>0</v>
      </c>
    </row>
    <row r="24" spans="2:7" s="8" customFormat="1" ht="26.25" customHeight="1" x14ac:dyDescent="0.4">
      <c r="B24" s="35"/>
      <c r="C24" s="35"/>
      <c r="D24" s="12" t="s">
        <v>144</v>
      </c>
      <c r="E24" s="13"/>
      <c r="F24" s="13"/>
      <c r="G24" s="13">
        <f>E24-F24</f>
        <v>0</v>
      </c>
    </row>
    <row r="25" spans="2:7" s="8" customFormat="1" ht="26.25" customHeight="1" x14ac:dyDescent="0.4">
      <c r="B25" s="35"/>
      <c r="C25" s="35"/>
      <c r="D25" s="12" t="s">
        <v>135</v>
      </c>
      <c r="E25" s="13"/>
      <c r="F25" s="13"/>
      <c r="G25" s="13">
        <f>E25-F25</f>
        <v>0</v>
      </c>
    </row>
    <row r="26" spans="2:7" s="8" customFormat="1" ht="26.25" customHeight="1" x14ac:dyDescent="0.4">
      <c r="B26" s="35"/>
      <c r="C26" s="35"/>
      <c r="D26" s="12" t="s">
        <v>143</v>
      </c>
      <c r="E26" s="13">
        <f>+E27+E28+E29+E30+E31+E32+E33</f>
        <v>4497865</v>
      </c>
      <c r="F26" s="13">
        <f>+F27+F28+F29+F30+F31+F32+F33</f>
        <v>4652500</v>
      </c>
      <c r="G26" s="13">
        <f>E26-F26</f>
        <v>-154635</v>
      </c>
    </row>
    <row r="27" spans="2:7" s="8" customFormat="1" ht="26.25" customHeight="1" x14ac:dyDescent="0.4">
      <c r="B27" s="35"/>
      <c r="C27" s="35"/>
      <c r="D27" s="12" t="s">
        <v>142</v>
      </c>
      <c r="E27" s="13">
        <v>223365</v>
      </c>
      <c r="F27" s="13"/>
      <c r="G27" s="13">
        <f>E27-F27</f>
        <v>223365</v>
      </c>
    </row>
    <row r="28" spans="2:7" s="8" customFormat="1" ht="26.25" customHeight="1" x14ac:dyDescent="0.4">
      <c r="B28" s="35"/>
      <c r="C28" s="35"/>
      <c r="D28" s="12" t="s">
        <v>134</v>
      </c>
      <c r="E28" s="13">
        <v>12000</v>
      </c>
      <c r="F28" s="13">
        <v>15000</v>
      </c>
      <c r="G28" s="13">
        <f>E28-F28</f>
        <v>-3000</v>
      </c>
    </row>
    <row r="29" spans="2:7" s="8" customFormat="1" ht="26.25" customHeight="1" x14ac:dyDescent="0.4">
      <c r="B29" s="35"/>
      <c r="C29" s="35"/>
      <c r="D29" s="12" t="s">
        <v>141</v>
      </c>
      <c r="E29" s="13">
        <v>4262500</v>
      </c>
      <c r="F29" s="13">
        <v>4637500</v>
      </c>
      <c r="G29" s="13">
        <f>E29-F29</f>
        <v>-375000</v>
      </c>
    </row>
    <row r="30" spans="2:7" s="8" customFormat="1" ht="26.25" customHeight="1" x14ac:dyDescent="0.4">
      <c r="B30" s="35"/>
      <c r="C30" s="35"/>
      <c r="D30" s="12" t="s">
        <v>140</v>
      </c>
      <c r="E30" s="13"/>
      <c r="F30" s="13"/>
      <c r="G30" s="13">
        <f>E30-F30</f>
        <v>0</v>
      </c>
    </row>
    <row r="31" spans="2:7" s="8" customFormat="1" ht="26.25" customHeight="1" x14ac:dyDescent="0.4">
      <c r="B31" s="35"/>
      <c r="C31" s="35"/>
      <c r="D31" s="12" t="s">
        <v>139</v>
      </c>
      <c r="E31" s="13"/>
      <c r="F31" s="13"/>
      <c r="G31" s="13">
        <f>E31-F31</f>
        <v>0</v>
      </c>
    </row>
    <row r="32" spans="2:7" s="8" customFormat="1" ht="26.25" customHeight="1" x14ac:dyDescent="0.4">
      <c r="B32" s="35"/>
      <c r="C32" s="35"/>
      <c r="D32" s="12" t="s">
        <v>138</v>
      </c>
      <c r="E32" s="13"/>
      <c r="F32" s="13"/>
      <c r="G32" s="13">
        <f>E32-F32</f>
        <v>0</v>
      </c>
    </row>
    <row r="33" spans="2:7" s="8" customFormat="1" ht="26.25" customHeight="1" x14ac:dyDescent="0.4">
      <c r="B33" s="35"/>
      <c r="C33" s="35"/>
      <c r="D33" s="12" t="s">
        <v>133</v>
      </c>
      <c r="E33" s="13"/>
      <c r="F33" s="13"/>
      <c r="G33" s="13">
        <f>E33-F33</f>
        <v>0</v>
      </c>
    </row>
    <row r="34" spans="2:7" s="8" customFormat="1" ht="26.25" customHeight="1" x14ac:dyDescent="0.4">
      <c r="B34" s="35"/>
      <c r="C34" s="35"/>
      <c r="D34" s="12" t="s">
        <v>11</v>
      </c>
      <c r="E34" s="13">
        <f>+E35</f>
        <v>0</v>
      </c>
      <c r="F34" s="13">
        <f>+F35</f>
        <v>0</v>
      </c>
      <c r="G34" s="13">
        <f>E34-F34</f>
        <v>0</v>
      </c>
    </row>
    <row r="35" spans="2:7" s="8" customFormat="1" ht="26.25" customHeight="1" x14ac:dyDescent="0.4">
      <c r="B35" s="35"/>
      <c r="C35" s="35"/>
      <c r="D35" s="12" t="s">
        <v>137</v>
      </c>
      <c r="E35" s="13">
        <f>+E36+E37+E38+E39</f>
        <v>0</v>
      </c>
      <c r="F35" s="13">
        <f>+F36+F37+F38+F39</f>
        <v>0</v>
      </c>
      <c r="G35" s="13">
        <f>E35-F35</f>
        <v>0</v>
      </c>
    </row>
    <row r="36" spans="2:7" s="8" customFormat="1" ht="26.25" customHeight="1" x14ac:dyDescent="0.4">
      <c r="B36" s="35"/>
      <c r="C36" s="35"/>
      <c r="D36" s="12" t="s">
        <v>136</v>
      </c>
      <c r="E36" s="13"/>
      <c r="F36" s="13"/>
      <c r="G36" s="13">
        <f>E36-F36</f>
        <v>0</v>
      </c>
    </row>
    <row r="37" spans="2:7" s="8" customFormat="1" ht="26.25" customHeight="1" x14ac:dyDescent="0.4">
      <c r="B37" s="35"/>
      <c r="C37" s="35"/>
      <c r="D37" s="12" t="s">
        <v>135</v>
      </c>
      <c r="E37" s="13"/>
      <c r="F37" s="13"/>
      <c r="G37" s="13">
        <f>E37-F37</f>
        <v>0</v>
      </c>
    </row>
    <row r="38" spans="2:7" s="8" customFormat="1" ht="26.25" customHeight="1" x14ac:dyDescent="0.4">
      <c r="B38" s="35"/>
      <c r="C38" s="35"/>
      <c r="D38" s="12" t="s">
        <v>134</v>
      </c>
      <c r="E38" s="13"/>
      <c r="F38" s="13"/>
      <c r="G38" s="13">
        <f>E38-F38</f>
        <v>0</v>
      </c>
    </row>
    <row r="39" spans="2:7" s="8" customFormat="1" ht="26.25" customHeight="1" x14ac:dyDescent="0.4">
      <c r="B39" s="35"/>
      <c r="C39" s="35"/>
      <c r="D39" s="12" t="s">
        <v>133</v>
      </c>
      <c r="E39" s="13"/>
      <c r="F39" s="13"/>
      <c r="G39" s="13">
        <f>E39-F39</f>
        <v>0</v>
      </c>
    </row>
    <row r="40" spans="2:7" s="8" customFormat="1" ht="26.25" customHeight="1" x14ac:dyDescent="0.4">
      <c r="B40" s="35"/>
      <c r="C40" s="35"/>
      <c r="D40" s="12" t="s">
        <v>12</v>
      </c>
      <c r="E40" s="13"/>
      <c r="F40" s="13"/>
      <c r="G40" s="13">
        <f>E40-F40</f>
        <v>0</v>
      </c>
    </row>
    <row r="41" spans="2:7" s="8" customFormat="1" ht="26.25" customHeight="1" x14ac:dyDescent="0.4">
      <c r="B41" s="35"/>
      <c r="C41" s="36"/>
      <c r="D41" s="16" t="s">
        <v>13</v>
      </c>
      <c r="E41" s="17">
        <f>+E6+E34+E40</f>
        <v>32415246</v>
      </c>
      <c r="F41" s="17">
        <f>+F6+F34+F40</f>
        <v>30897076</v>
      </c>
      <c r="G41" s="17">
        <f>E41-F41</f>
        <v>1518170</v>
      </c>
    </row>
    <row r="42" spans="2:7" s="8" customFormat="1" ht="26.25" customHeight="1" x14ac:dyDescent="0.4">
      <c r="B42" s="35"/>
      <c r="C42" s="34" t="s">
        <v>14</v>
      </c>
      <c r="D42" s="12" t="s">
        <v>15</v>
      </c>
      <c r="E42" s="13">
        <f>+E43+E44+E45+E46+E47+E48</f>
        <v>27051972</v>
      </c>
      <c r="F42" s="13">
        <f>+F43+F44+F45+F46+F47+F48</f>
        <v>25302064</v>
      </c>
      <c r="G42" s="13">
        <f>E42-F42</f>
        <v>1749908</v>
      </c>
    </row>
    <row r="43" spans="2:7" s="8" customFormat="1" ht="26.25" customHeight="1" x14ac:dyDescent="0.4">
      <c r="B43" s="35"/>
      <c r="C43" s="35"/>
      <c r="D43" s="12" t="s">
        <v>132</v>
      </c>
      <c r="E43" s="13"/>
      <c r="F43" s="13"/>
      <c r="G43" s="13">
        <f>E43-F43</f>
        <v>0</v>
      </c>
    </row>
    <row r="44" spans="2:7" s="8" customFormat="1" ht="26.25" customHeight="1" x14ac:dyDescent="0.4">
      <c r="B44" s="35"/>
      <c r="C44" s="35"/>
      <c r="D44" s="12" t="s">
        <v>131</v>
      </c>
      <c r="E44" s="13">
        <v>12792686</v>
      </c>
      <c r="F44" s="13">
        <v>11570531</v>
      </c>
      <c r="G44" s="13">
        <f>E44-F44</f>
        <v>1222155</v>
      </c>
    </row>
    <row r="45" spans="2:7" s="8" customFormat="1" ht="26.25" customHeight="1" x14ac:dyDescent="0.4">
      <c r="B45" s="35"/>
      <c r="C45" s="35"/>
      <c r="D45" s="12" t="s">
        <v>130</v>
      </c>
      <c r="E45" s="13">
        <v>1981720</v>
      </c>
      <c r="F45" s="13">
        <v>1825360</v>
      </c>
      <c r="G45" s="13">
        <f>E45-F45</f>
        <v>156360</v>
      </c>
    </row>
    <row r="46" spans="2:7" s="8" customFormat="1" ht="26.25" customHeight="1" x14ac:dyDescent="0.4">
      <c r="B46" s="35"/>
      <c r="C46" s="35"/>
      <c r="D46" s="12" t="s">
        <v>129</v>
      </c>
      <c r="E46" s="13">
        <v>8608656</v>
      </c>
      <c r="F46" s="13">
        <v>8395295</v>
      </c>
      <c r="G46" s="13">
        <f>E46-F46</f>
        <v>213361</v>
      </c>
    </row>
    <row r="47" spans="2:7" s="8" customFormat="1" ht="26.25" customHeight="1" x14ac:dyDescent="0.4">
      <c r="B47" s="35"/>
      <c r="C47" s="35"/>
      <c r="D47" s="12" t="s">
        <v>128</v>
      </c>
      <c r="E47" s="13">
        <v>445000</v>
      </c>
      <c r="F47" s="13">
        <v>311500</v>
      </c>
      <c r="G47" s="13">
        <f>E47-F47</f>
        <v>133500</v>
      </c>
    </row>
    <row r="48" spans="2:7" s="8" customFormat="1" ht="26.25" customHeight="1" x14ac:dyDescent="0.4">
      <c r="B48" s="35"/>
      <c r="C48" s="35"/>
      <c r="D48" s="12" t="s">
        <v>127</v>
      </c>
      <c r="E48" s="13">
        <v>3223910</v>
      </c>
      <c r="F48" s="13">
        <v>3199378</v>
      </c>
      <c r="G48" s="13">
        <f>E48-F48</f>
        <v>24532</v>
      </c>
    </row>
    <row r="49" spans="2:7" s="8" customFormat="1" ht="26.25" customHeight="1" x14ac:dyDescent="0.4">
      <c r="B49" s="35"/>
      <c r="C49" s="35"/>
      <c r="D49" s="12" t="s">
        <v>16</v>
      </c>
      <c r="E49" s="13">
        <f>+E50+E51+E52+E53+E54+E55+E56+E57+E58+E59+E60+E61+E62+E63+E64</f>
        <v>1441467</v>
      </c>
      <c r="F49" s="13">
        <f>+F50+F51+F52+F53+F54+F55+F56+F57+F58+F59+F60+F61+F62+F63+F64</f>
        <v>1280952</v>
      </c>
      <c r="G49" s="13">
        <f>E49-F49</f>
        <v>160515</v>
      </c>
    </row>
    <row r="50" spans="2:7" s="8" customFormat="1" ht="26.25" customHeight="1" x14ac:dyDescent="0.4">
      <c r="B50" s="35"/>
      <c r="C50" s="35"/>
      <c r="D50" s="12" t="s">
        <v>126</v>
      </c>
      <c r="E50" s="13"/>
      <c r="F50" s="13"/>
      <c r="G50" s="13">
        <f>E50-F50</f>
        <v>0</v>
      </c>
    </row>
    <row r="51" spans="2:7" s="8" customFormat="1" ht="26.25" customHeight="1" x14ac:dyDescent="0.4">
      <c r="B51" s="35"/>
      <c r="C51" s="35"/>
      <c r="D51" s="12" t="s">
        <v>125</v>
      </c>
      <c r="E51" s="13">
        <v>4962</v>
      </c>
      <c r="F51" s="13">
        <v>25344</v>
      </c>
      <c r="G51" s="13">
        <f>E51-F51</f>
        <v>-20382</v>
      </c>
    </row>
    <row r="52" spans="2:7" s="8" customFormat="1" ht="26.25" customHeight="1" x14ac:dyDescent="0.4">
      <c r="B52" s="35"/>
      <c r="C52" s="35"/>
      <c r="D52" s="12" t="s">
        <v>124</v>
      </c>
      <c r="E52" s="13"/>
      <c r="F52" s="13"/>
      <c r="G52" s="13">
        <f>E52-F52</f>
        <v>0</v>
      </c>
    </row>
    <row r="53" spans="2:7" s="8" customFormat="1" ht="26.25" customHeight="1" x14ac:dyDescent="0.4">
      <c r="B53" s="35"/>
      <c r="C53" s="35"/>
      <c r="D53" s="12" t="s">
        <v>123</v>
      </c>
      <c r="E53" s="13"/>
      <c r="F53" s="13"/>
      <c r="G53" s="13">
        <f>E53-F53</f>
        <v>0</v>
      </c>
    </row>
    <row r="54" spans="2:7" s="8" customFormat="1" ht="26.25" customHeight="1" x14ac:dyDescent="0.4">
      <c r="B54" s="35"/>
      <c r="C54" s="35"/>
      <c r="D54" s="12" t="s">
        <v>122</v>
      </c>
      <c r="E54" s="13"/>
      <c r="F54" s="13"/>
      <c r="G54" s="13">
        <f>E54-F54</f>
        <v>0</v>
      </c>
    </row>
    <row r="55" spans="2:7" s="8" customFormat="1" ht="26.25" customHeight="1" x14ac:dyDescent="0.4">
      <c r="B55" s="35"/>
      <c r="C55" s="35"/>
      <c r="D55" s="12" t="s">
        <v>121</v>
      </c>
      <c r="E55" s="13"/>
      <c r="F55" s="13"/>
      <c r="G55" s="13">
        <f>E55-F55</f>
        <v>0</v>
      </c>
    </row>
    <row r="56" spans="2:7" s="8" customFormat="1" ht="26.25" customHeight="1" x14ac:dyDescent="0.4">
      <c r="B56" s="35"/>
      <c r="C56" s="35"/>
      <c r="D56" s="12" t="s">
        <v>120</v>
      </c>
      <c r="E56" s="13"/>
      <c r="F56" s="13">
        <v>1320</v>
      </c>
      <c r="G56" s="13">
        <f>E56-F56</f>
        <v>-1320</v>
      </c>
    </row>
    <row r="57" spans="2:7" s="8" customFormat="1" ht="26.25" customHeight="1" x14ac:dyDescent="0.4">
      <c r="B57" s="35"/>
      <c r="C57" s="35"/>
      <c r="D57" s="12" t="s">
        <v>110</v>
      </c>
      <c r="E57" s="13"/>
      <c r="F57" s="13"/>
      <c r="G57" s="13">
        <f>E57-F57</f>
        <v>0</v>
      </c>
    </row>
    <row r="58" spans="2:7" s="8" customFormat="1" ht="26.25" customHeight="1" x14ac:dyDescent="0.4">
      <c r="B58" s="35"/>
      <c r="C58" s="35"/>
      <c r="D58" s="12" t="s">
        <v>109</v>
      </c>
      <c r="E58" s="13">
        <v>674080</v>
      </c>
      <c r="F58" s="13">
        <v>620427</v>
      </c>
      <c r="G58" s="13">
        <f>E58-F58</f>
        <v>53653</v>
      </c>
    </row>
    <row r="59" spans="2:7" s="8" customFormat="1" ht="26.25" customHeight="1" x14ac:dyDescent="0.4">
      <c r="B59" s="35"/>
      <c r="C59" s="35"/>
      <c r="D59" s="12" t="s">
        <v>119</v>
      </c>
      <c r="E59" s="13">
        <v>329086</v>
      </c>
      <c r="F59" s="13">
        <v>235661</v>
      </c>
      <c r="G59" s="13">
        <f>E59-F59</f>
        <v>93425</v>
      </c>
    </row>
    <row r="60" spans="2:7" s="8" customFormat="1" ht="26.25" customHeight="1" x14ac:dyDescent="0.4">
      <c r="B60" s="35"/>
      <c r="C60" s="35"/>
      <c r="D60" s="12" t="s">
        <v>102</v>
      </c>
      <c r="E60" s="13"/>
      <c r="F60" s="13"/>
      <c r="G60" s="13">
        <f>E60-F60</f>
        <v>0</v>
      </c>
    </row>
    <row r="61" spans="2:7" s="8" customFormat="1" ht="26.25" customHeight="1" x14ac:dyDescent="0.4">
      <c r="B61" s="35"/>
      <c r="C61" s="35"/>
      <c r="D61" s="12" t="s">
        <v>101</v>
      </c>
      <c r="E61" s="13">
        <v>415739</v>
      </c>
      <c r="F61" s="13">
        <v>398200</v>
      </c>
      <c r="G61" s="13">
        <f>E61-F61</f>
        <v>17539</v>
      </c>
    </row>
    <row r="62" spans="2:7" s="8" customFormat="1" ht="26.25" customHeight="1" x14ac:dyDescent="0.4">
      <c r="B62" s="35"/>
      <c r="C62" s="35"/>
      <c r="D62" s="12" t="s">
        <v>118</v>
      </c>
      <c r="E62" s="13">
        <v>17600</v>
      </c>
      <c r="F62" s="13"/>
      <c r="G62" s="13">
        <f>E62-F62</f>
        <v>17600</v>
      </c>
    </row>
    <row r="63" spans="2:7" s="8" customFormat="1" ht="26.25" customHeight="1" x14ac:dyDescent="0.4">
      <c r="B63" s="35"/>
      <c r="C63" s="35"/>
      <c r="D63" s="12" t="s">
        <v>117</v>
      </c>
      <c r="E63" s="13"/>
      <c r="F63" s="13"/>
      <c r="G63" s="13">
        <f>E63-F63</f>
        <v>0</v>
      </c>
    </row>
    <row r="64" spans="2:7" s="8" customFormat="1" ht="26.25" customHeight="1" x14ac:dyDescent="0.4">
      <c r="B64" s="35"/>
      <c r="C64" s="35"/>
      <c r="D64" s="12" t="s">
        <v>95</v>
      </c>
      <c r="E64" s="13"/>
      <c r="F64" s="13"/>
      <c r="G64" s="13">
        <f>E64-F64</f>
        <v>0</v>
      </c>
    </row>
    <row r="65" spans="2:7" s="8" customFormat="1" ht="26.25" customHeight="1" x14ac:dyDescent="0.4">
      <c r="B65" s="35"/>
      <c r="C65" s="35"/>
      <c r="D65" s="12" t="s">
        <v>17</v>
      </c>
      <c r="E65" s="13">
        <f>+E66+E67+E68+E69+E70+E71+E72+E73+E74+E75+E76+E77+E78+E79+E80+E81+E82+E83+E84+E85+E86+E87</f>
        <v>3223015</v>
      </c>
      <c r="F65" s="13">
        <f>+F66+F67+F68+F69+F70+F71+F72+F73+F74+F75+F76+F77+F78+F79+F80+F81+F82+F83+F84+F85+F86+F87</f>
        <v>2590830</v>
      </c>
      <c r="G65" s="13">
        <f>E65-F65</f>
        <v>632185</v>
      </c>
    </row>
    <row r="66" spans="2:7" s="8" customFormat="1" ht="26.25" customHeight="1" x14ac:dyDescent="0.4">
      <c r="B66" s="35"/>
      <c r="C66" s="35"/>
      <c r="D66" s="12" t="s">
        <v>116</v>
      </c>
      <c r="E66" s="13">
        <v>148806</v>
      </c>
      <c r="F66" s="13">
        <v>185250</v>
      </c>
      <c r="G66" s="13">
        <f>E66-F66</f>
        <v>-36444</v>
      </c>
    </row>
    <row r="67" spans="2:7" s="8" customFormat="1" ht="26.25" customHeight="1" x14ac:dyDescent="0.4">
      <c r="B67" s="35"/>
      <c r="C67" s="35"/>
      <c r="D67" s="12" t="s">
        <v>115</v>
      </c>
      <c r="E67" s="13">
        <v>242143</v>
      </c>
      <c r="F67" s="13">
        <v>3000</v>
      </c>
      <c r="G67" s="13">
        <f>E67-F67</f>
        <v>239143</v>
      </c>
    </row>
    <row r="68" spans="2:7" s="8" customFormat="1" ht="26.25" customHeight="1" x14ac:dyDescent="0.4">
      <c r="B68" s="35"/>
      <c r="C68" s="35"/>
      <c r="D68" s="12" t="s">
        <v>114</v>
      </c>
      <c r="E68" s="13">
        <v>1698</v>
      </c>
      <c r="F68" s="13"/>
      <c r="G68" s="13">
        <f>E68-F68</f>
        <v>1698</v>
      </c>
    </row>
    <row r="69" spans="2:7" s="8" customFormat="1" ht="26.25" customHeight="1" x14ac:dyDescent="0.4">
      <c r="B69" s="35"/>
      <c r="C69" s="35"/>
      <c r="D69" s="12" t="s">
        <v>113</v>
      </c>
      <c r="E69" s="13">
        <v>8000</v>
      </c>
      <c r="F69" s="13">
        <v>2050</v>
      </c>
      <c r="G69" s="13">
        <f>E69-F69</f>
        <v>5950</v>
      </c>
    </row>
    <row r="70" spans="2:7" s="8" customFormat="1" ht="26.25" customHeight="1" x14ac:dyDescent="0.4">
      <c r="B70" s="35"/>
      <c r="C70" s="35"/>
      <c r="D70" s="12" t="s">
        <v>112</v>
      </c>
      <c r="E70" s="13">
        <v>34116</v>
      </c>
      <c r="F70" s="13">
        <v>33611</v>
      </c>
      <c r="G70" s="13">
        <f>E70-F70</f>
        <v>505</v>
      </c>
    </row>
    <row r="71" spans="2:7" s="8" customFormat="1" ht="26.25" customHeight="1" x14ac:dyDescent="0.4">
      <c r="B71" s="35"/>
      <c r="C71" s="35"/>
      <c r="D71" s="12" t="s">
        <v>111</v>
      </c>
      <c r="E71" s="13">
        <v>23342</v>
      </c>
      <c r="F71" s="13">
        <v>24640</v>
      </c>
      <c r="G71" s="13">
        <f>E71-F71</f>
        <v>-1298</v>
      </c>
    </row>
    <row r="72" spans="2:7" s="8" customFormat="1" ht="26.25" customHeight="1" x14ac:dyDescent="0.4">
      <c r="B72" s="35"/>
      <c r="C72" s="35"/>
      <c r="D72" s="12" t="s">
        <v>110</v>
      </c>
      <c r="E72" s="13"/>
      <c r="F72" s="13"/>
      <c r="G72" s="13">
        <f>E72-F72</f>
        <v>0</v>
      </c>
    </row>
    <row r="73" spans="2:7" s="8" customFormat="1" ht="26.25" customHeight="1" x14ac:dyDescent="0.4">
      <c r="B73" s="35"/>
      <c r="C73" s="35"/>
      <c r="D73" s="12" t="s">
        <v>109</v>
      </c>
      <c r="E73" s="13"/>
      <c r="F73" s="13"/>
      <c r="G73" s="13">
        <f>E73-F73</f>
        <v>0</v>
      </c>
    </row>
    <row r="74" spans="2:7" s="8" customFormat="1" ht="26.25" customHeight="1" x14ac:dyDescent="0.4">
      <c r="B74" s="35"/>
      <c r="C74" s="35"/>
      <c r="D74" s="12" t="s">
        <v>108</v>
      </c>
      <c r="E74" s="13"/>
      <c r="F74" s="13"/>
      <c r="G74" s="13">
        <f>E74-F74</f>
        <v>0</v>
      </c>
    </row>
    <row r="75" spans="2:7" s="8" customFormat="1" ht="26.25" customHeight="1" x14ac:dyDescent="0.4">
      <c r="B75" s="35"/>
      <c r="C75" s="35"/>
      <c r="D75" s="12" t="s">
        <v>107</v>
      </c>
      <c r="E75" s="13">
        <v>212414</v>
      </c>
      <c r="F75" s="13">
        <v>191501</v>
      </c>
      <c r="G75" s="13">
        <f>E75-F75</f>
        <v>20913</v>
      </c>
    </row>
    <row r="76" spans="2:7" s="8" customFormat="1" ht="26.25" customHeight="1" x14ac:dyDescent="0.4">
      <c r="B76" s="35"/>
      <c r="C76" s="35"/>
      <c r="D76" s="12" t="s">
        <v>106</v>
      </c>
      <c r="E76" s="13"/>
      <c r="F76" s="13"/>
      <c r="G76" s="13">
        <f>E76-F76</f>
        <v>0</v>
      </c>
    </row>
    <row r="77" spans="2:7" s="8" customFormat="1" ht="26.25" customHeight="1" x14ac:dyDescent="0.4">
      <c r="B77" s="35"/>
      <c r="C77" s="35"/>
      <c r="D77" s="12" t="s">
        <v>105</v>
      </c>
      <c r="E77" s="13"/>
      <c r="F77" s="13"/>
      <c r="G77" s="13">
        <f>E77-F77</f>
        <v>0</v>
      </c>
    </row>
    <row r="78" spans="2:7" s="8" customFormat="1" ht="26.25" customHeight="1" x14ac:dyDescent="0.4">
      <c r="B78" s="35"/>
      <c r="C78" s="35"/>
      <c r="D78" s="12" t="s">
        <v>104</v>
      </c>
      <c r="E78" s="13">
        <v>478676</v>
      </c>
      <c r="F78" s="13"/>
      <c r="G78" s="13">
        <f>E78-F78</f>
        <v>478676</v>
      </c>
    </row>
    <row r="79" spans="2:7" s="8" customFormat="1" ht="26.25" customHeight="1" x14ac:dyDescent="0.4">
      <c r="B79" s="35"/>
      <c r="C79" s="35"/>
      <c r="D79" s="12" t="s">
        <v>103</v>
      </c>
      <c r="E79" s="13">
        <v>48506</v>
      </c>
      <c r="F79" s="13">
        <v>37506</v>
      </c>
      <c r="G79" s="13">
        <f>E79-F79</f>
        <v>11000</v>
      </c>
    </row>
    <row r="80" spans="2:7" s="8" customFormat="1" ht="26.25" customHeight="1" x14ac:dyDescent="0.4">
      <c r="B80" s="35"/>
      <c r="C80" s="35"/>
      <c r="D80" s="12" t="s">
        <v>102</v>
      </c>
      <c r="E80" s="13">
        <v>137460</v>
      </c>
      <c r="F80" s="13">
        <v>137008</v>
      </c>
      <c r="G80" s="13">
        <f>E80-F80</f>
        <v>452</v>
      </c>
    </row>
    <row r="81" spans="2:7" s="8" customFormat="1" ht="26.25" customHeight="1" x14ac:dyDescent="0.4">
      <c r="B81" s="35"/>
      <c r="C81" s="35"/>
      <c r="D81" s="12" t="s">
        <v>101</v>
      </c>
      <c r="E81" s="13">
        <v>18144</v>
      </c>
      <c r="F81" s="13">
        <v>108864</v>
      </c>
      <c r="G81" s="13">
        <f>E81-F81</f>
        <v>-90720</v>
      </c>
    </row>
    <row r="82" spans="2:7" s="8" customFormat="1" ht="26.25" customHeight="1" x14ac:dyDescent="0.4">
      <c r="B82" s="35"/>
      <c r="C82" s="35"/>
      <c r="D82" s="12" t="s">
        <v>100</v>
      </c>
      <c r="E82" s="13">
        <v>1380000</v>
      </c>
      <c r="F82" s="13">
        <v>1380000</v>
      </c>
      <c r="G82" s="13">
        <f>E82-F82</f>
        <v>0</v>
      </c>
    </row>
    <row r="83" spans="2:7" s="8" customFormat="1" ht="26.25" customHeight="1" x14ac:dyDescent="0.4">
      <c r="B83" s="35"/>
      <c r="C83" s="35"/>
      <c r="D83" s="12" t="s">
        <v>99</v>
      </c>
      <c r="E83" s="13">
        <v>200</v>
      </c>
      <c r="F83" s="13">
        <v>4160</v>
      </c>
      <c r="G83" s="13">
        <f>E83-F83</f>
        <v>-3960</v>
      </c>
    </row>
    <row r="84" spans="2:7" s="8" customFormat="1" ht="26.25" customHeight="1" x14ac:dyDescent="0.4">
      <c r="B84" s="35"/>
      <c r="C84" s="35"/>
      <c r="D84" s="12" t="s">
        <v>98</v>
      </c>
      <c r="E84" s="13">
        <v>477510</v>
      </c>
      <c r="F84" s="13">
        <v>471240</v>
      </c>
      <c r="G84" s="13">
        <f>E84-F84</f>
        <v>6270</v>
      </c>
    </row>
    <row r="85" spans="2:7" s="8" customFormat="1" ht="26.25" customHeight="1" x14ac:dyDescent="0.4">
      <c r="B85" s="35"/>
      <c r="C85" s="35"/>
      <c r="D85" s="12" t="s">
        <v>97</v>
      </c>
      <c r="E85" s="13"/>
      <c r="F85" s="13"/>
      <c r="G85" s="13">
        <f>E85-F85</f>
        <v>0</v>
      </c>
    </row>
    <row r="86" spans="2:7" s="8" customFormat="1" ht="26.25" customHeight="1" x14ac:dyDescent="0.4">
      <c r="B86" s="35"/>
      <c r="C86" s="35"/>
      <c r="D86" s="12" t="s">
        <v>96</v>
      </c>
      <c r="E86" s="13">
        <v>12000</v>
      </c>
      <c r="F86" s="13">
        <v>12000</v>
      </c>
      <c r="G86" s="13">
        <f>E86-F86</f>
        <v>0</v>
      </c>
    </row>
    <row r="87" spans="2:7" s="8" customFormat="1" ht="26.25" customHeight="1" x14ac:dyDescent="0.4">
      <c r="B87" s="35"/>
      <c r="C87" s="35"/>
      <c r="D87" s="12" t="s">
        <v>95</v>
      </c>
      <c r="E87" s="13"/>
      <c r="F87" s="13"/>
      <c r="G87" s="13">
        <f>E87-F87</f>
        <v>0</v>
      </c>
    </row>
    <row r="88" spans="2:7" s="8" customFormat="1" ht="26.25" customHeight="1" x14ac:dyDescent="0.4">
      <c r="B88" s="35"/>
      <c r="C88" s="35"/>
      <c r="D88" s="12" t="s">
        <v>18</v>
      </c>
      <c r="E88" s="13"/>
      <c r="F88" s="13"/>
      <c r="G88" s="13">
        <f>E88-F88</f>
        <v>0</v>
      </c>
    </row>
    <row r="89" spans="2:7" s="8" customFormat="1" ht="26.25" customHeight="1" x14ac:dyDescent="0.4">
      <c r="B89" s="35"/>
      <c r="C89" s="35"/>
      <c r="D89" s="12" t="s">
        <v>19</v>
      </c>
      <c r="E89" s="13">
        <v>1628000</v>
      </c>
      <c r="F89" s="13">
        <v>1790165</v>
      </c>
      <c r="G89" s="13">
        <f>E89-F89</f>
        <v>-162165</v>
      </c>
    </row>
    <row r="90" spans="2:7" s="8" customFormat="1" ht="26.25" customHeight="1" x14ac:dyDescent="0.4">
      <c r="B90" s="35"/>
      <c r="C90" s="35"/>
      <c r="D90" s="12" t="s">
        <v>20</v>
      </c>
      <c r="E90" s="13">
        <v>-1292500</v>
      </c>
      <c r="F90" s="13">
        <v>-1597188</v>
      </c>
      <c r="G90" s="13">
        <f>E90-F90</f>
        <v>304688</v>
      </c>
    </row>
    <row r="91" spans="2:7" s="8" customFormat="1" ht="26.25" customHeight="1" x14ac:dyDescent="0.4">
      <c r="B91" s="35"/>
      <c r="C91" s="35"/>
      <c r="D91" s="12" t="s">
        <v>21</v>
      </c>
      <c r="E91" s="13"/>
      <c r="F91" s="13">
        <v>4477</v>
      </c>
      <c r="G91" s="13">
        <f>E91-F91</f>
        <v>-4477</v>
      </c>
    </row>
    <row r="92" spans="2:7" s="8" customFormat="1" ht="26.25" customHeight="1" x14ac:dyDescent="0.4">
      <c r="B92" s="35"/>
      <c r="C92" s="36"/>
      <c r="D92" s="16" t="s">
        <v>22</v>
      </c>
      <c r="E92" s="17">
        <f>+E42+E49+E65+E88+E89+E90+E91</f>
        <v>32051954</v>
      </c>
      <c r="F92" s="17">
        <f>+F42+F49+F65+F88+F89+F90+F91</f>
        <v>29371300</v>
      </c>
      <c r="G92" s="17">
        <f>E92-F92</f>
        <v>2680654</v>
      </c>
    </row>
    <row r="93" spans="2:7" s="8" customFormat="1" ht="26.25" customHeight="1" x14ac:dyDescent="0.4">
      <c r="B93" s="36"/>
      <c r="C93" s="19" t="s">
        <v>23</v>
      </c>
      <c r="D93" s="20"/>
      <c r="E93" s="21">
        <f xml:space="preserve"> +E41 - E92</f>
        <v>363292</v>
      </c>
      <c r="F93" s="21">
        <f xml:space="preserve"> +F41 - F92</f>
        <v>1525776</v>
      </c>
      <c r="G93" s="21">
        <f>E93-F93</f>
        <v>-1162484</v>
      </c>
    </row>
    <row r="94" spans="2:7" s="8" customFormat="1" ht="26.25" customHeight="1" x14ac:dyDescent="0.4">
      <c r="B94" s="34" t="s">
        <v>24</v>
      </c>
      <c r="C94" s="34" t="s">
        <v>9</v>
      </c>
      <c r="D94" s="12" t="s">
        <v>25</v>
      </c>
      <c r="E94" s="13"/>
      <c r="F94" s="13"/>
      <c r="G94" s="13">
        <f>E94-F94</f>
        <v>0</v>
      </c>
    </row>
    <row r="95" spans="2:7" s="8" customFormat="1" ht="26.25" customHeight="1" x14ac:dyDescent="0.4">
      <c r="B95" s="35"/>
      <c r="C95" s="35"/>
      <c r="D95" s="12" t="s">
        <v>26</v>
      </c>
      <c r="E95" s="13">
        <v>22</v>
      </c>
      <c r="F95" s="13">
        <v>23</v>
      </c>
      <c r="G95" s="13">
        <f>E95-F95</f>
        <v>-1</v>
      </c>
    </row>
    <row r="96" spans="2:7" s="8" customFormat="1" ht="26.25" customHeight="1" x14ac:dyDescent="0.4">
      <c r="B96" s="35"/>
      <c r="C96" s="35"/>
      <c r="D96" s="12" t="s">
        <v>27</v>
      </c>
      <c r="E96" s="13">
        <f>+E97+E98+E99</f>
        <v>3289</v>
      </c>
      <c r="F96" s="13">
        <f>+F97+F98+F99</f>
        <v>1259131</v>
      </c>
      <c r="G96" s="13">
        <f>E96-F96</f>
        <v>-1255842</v>
      </c>
    </row>
    <row r="97" spans="2:7" s="8" customFormat="1" ht="26.25" customHeight="1" x14ac:dyDescent="0.4">
      <c r="B97" s="35"/>
      <c r="C97" s="35"/>
      <c r="D97" s="12" t="s">
        <v>94</v>
      </c>
      <c r="E97" s="13"/>
      <c r="F97" s="13"/>
      <c r="G97" s="13">
        <f>E97-F97</f>
        <v>0</v>
      </c>
    </row>
    <row r="98" spans="2:7" s="8" customFormat="1" ht="26.25" customHeight="1" x14ac:dyDescent="0.4">
      <c r="B98" s="35"/>
      <c r="C98" s="35"/>
      <c r="D98" s="12" t="s">
        <v>93</v>
      </c>
      <c r="E98" s="13"/>
      <c r="F98" s="13"/>
      <c r="G98" s="13">
        <f>E98-F98</f>
        <v>0</v>
      </c>
    </row>
    <row r="99" spans="2:7" s="8" customFormat="1" ht="26.25" customHeight="1" x14ac:dyDescent="0.4">
      <c r="B99" s="35"/>
      <c r="C99" s="35"/>
      <c r="D99" s="12" t="s">
        <v>92</v>
      </c>
      <c r="E99" s="13">
        <v>3289</v>
      </c>
      <c r="F99" s="13">
        <v>1259131</v>
      </c>
      <c r="G99" s="13">
        <f>E99-F99</f>
        <v>-1255842</v>
      </c>
    </row>
    <row r="100" spans="2:7" s="8" customFormat="1" ht="26.25" customHeight="1" x14ac:dyDescent="0.4">
      <c r="B100" s="35"/>
      <c r="C100" s="36"/>
      <c r="D100" s="16" t="s">
        <v>28</v>
      </c>
      <c r="E100" s="17">
        <f>+E94+E95+E96</f>
        <v>3311</v>
      </c>
      <c r="F100" s="17">
        <f>+F94+F95+F96</f>
        <v>1259154</v>
      </c>
      <c r="G100" s="17">
        <f>E100-F100</f>
        <v>-1255843</v>
      </c>
    </row>
    <row r="101" spans="2:7" s="8" customFormat="1" ht="26.25" customHeight="1" x14ac:dyDescent="0.4">
      <c r="B101" s="35"/>
      <c r="C101" s="34" t="s">
        <v>14</v>
      </c>
      <c r="D101" s="12" t="s">
        <v>29</v>
      </c>
      <c r="E101" s="13"/>
      <c r="F101" s="13"/>
      <c r="G101" s="13">
        <f>E101-F101</f>
        <v>0</v>
      </c>
    </row>
    <row r="102" spans="2:7" s="8" customFormat="1" ht="26.25" customHeight="1" x14ac:dyDescent="0.4">
      <c r="B102" s="35"/>
      <c r="C102" s="35"/>
      <c r="D102" s="12" t="s">
        <v>30</v>
      </c>
      <c r="E102" s="13">
        <f>+E103+E104</f>
        <v>0</v>
      </c>
      <c r="F102" s="13">
        <f>+F103+F104</f>
        <v>273136</v>
      </c>
      <c r="G102" s="13">
        <f>E102-F102</f>
        <v>-273136</v>
      </c>
    </row>
    <row r="103" spans="2:7" s="8" customFormat="1" ht="26.25" customHeight="1" x14ac:dyDescent="0.4">
      <c r="B103" s="35"/>
      <c r="C103" s="35"/>
      <c r="D103" s="12" t="s">
        <v>91</v>
      </c>
      <c r="E103" s="13"/>
      <c r="F103" s="13"/>
      <c r="G103" s="13">
        <f>E103-F103</f>
        <v>0</v>
      </c>
    </row>
    <row r="104" spans="2:7" s="8" customFormat="1" ht="26.25" customHeight="1" x14ac:dyDescent="0.4">
      <c r="B104" s="35"/>
      <c r="C104" s="35"/>
      <c r="D104" s="12" t="s">
        <v>90</v>
      </c>
      <c r="E104" s="13"/>
      <c r="F104" s="13">
        <v>273136</v>
      </c>
      <c r="G104" s="13">
        <f>E104-F104</f>
        <v>-273136</v>
      </c>
    </row>
    <row r="105" spans="2:7" s="8" customFormat="1" ht="26.25" customHeight="1" x14ac:dyDescent="0.4">
      <c r="B105" s="35"/>
      <c r="C105" s="36"/>
      <c r="D105" s="16" t="s">
        <v>31</v>
      </c>
      <c r="E105" s="17">
        <f>+E101+E102</f>
        <v>0</v>
      </c>
      <c r="F105" s="17">
        <f>+F101+F102</f>
        <v>273136</v>
      </c>
      <c r="G105" s="17">
        <f>E105-F105</f>
        <v>-273136</v>
      </c>
    </row>
    <row r="106" spans="2:7" s="8" customFormat="1" ht="26.25" customHeight="1" x14ac:dyDescent="0.4">
      <c r="B106" s="36"/>
      <c r="C106" s="19" t="s">
        <v>32</v>
      </c>
      <c r="D106" s="22"/>
      <c r="E106" s="23">
        <f xml:space="preserve"> +E100 - E105</f>
        <v>3311</v>
      </c>
      <c r="F106" s="23">
        <f xml:space="preserve"> +F100 - F105</f>
        <v>986018</v>
      </c>
      <c r="G106" s="23">
        <f>E106-F106</f>
        <v>-982707</v>
      </c>
    </row>
    <row r="107" spans="2:7" s="8" customFormat="1" ht="26.25" customHeight="1" x14ac:dyDescent="0.4">
      <c r="B107" s="19" t="s">
        <v>33</v>
      </c>
      <c r="C107" s="24"/>
      <c r="D107" s="20"/>
      <c r="E107" s="21">
        <f xml:space="preserve"> +E93 +E106</f>
        <v>366603</v>
      </c>
      <c r="F107" s="21">
        <f xml:space="preserve"> +F93 +F106</f>
        <v>2511794</v>
      </c>
      <c r="G107" s="21">
        <f>E107-F107</f>
        <v>-2145191</v>
      </c>
    </row>
    <row r="108" spans="2:7" s="8" customFormat="1" ht="26.25" customHeight="1" x14ac:dyDescent="0.4">
      <c r="B108" s="34" t="s">
        <v>34</v>
      </c>
      <c r="C108" s="34" t="s">
        <v>9</v>
      </c>
      <c r="D108" s="12" t="s">
        <v>35</v>
      </c>
      <c r="E108" s="13">
        <f>+E109</f>
        <v>0</v>
      </c>
      <c r="F108" s="13">
        <f>+F109</f>
        <v>0</v>
      </c>
      <c r="G108" s="13">
        <f>E108-F108</f>
        <v>0</v>
      </c>
    </row>
    <row r="109" spans="2:7" s="8" customFormat="1" ht="26.25" customHeight="1" x14ac:dyDescent="0.4">
      <c r="B109" s="35"/>
      <c r="C109" s="35"/>
      <c r="D109" s="12" t="s">
        <v>89</v>
      </c>
      <c r="E109" s="13"/>
      <c r="F109" s="13"/>
      <c r="G109" s="13">
        <f>E109-F109</f>
        <v>0</v>
      </c>
    </row>
    <row r="110" spans="2:7" s="8" customFormat="1" ht="26.25" customHeight="1" x14ac:dyDescent="0.4">
      <c r="B110" s="35"/>
      <c r="C110" s="35"/>
      <c r="D110" s="12" t="s">
        <v>36</v>
      </c>
      <c r="E110" s="13">
        <f>+E111</f>
        <v>0</v>
      </c>
      <c r="F110" s="13">
        <f>+F111</f>
        <v>0</v>
      </c>
      <c r="G110" s="13">
        <f>E110-F110</f>
        <v>0</v>
      </c>
    </row>
    <row r="111" spans="2:7" s="8" customFormat="1" ht="26.25" customHeight="1" x14ac:dyDescent="0.4">
      <c r="B111" s="35"/>
      <c r="C111" s="35"/>
      <c r="D111" s="12" t="s">
        <v>88</v>
      </c>
      <c r="E111" s="13"/>
      <c r="F111" s="13"/>
      <c r="G111" s="13">
        <f>E111-F111</f>
        <v>0</v>
      </c>
    </row>
    <row r="112" spans="2:7" s="8" customFormat="1" ht="26.25" customHeight="1" x14ac:dyDescent="0.4">
      <c r="B112" s="35"/>
      <c r="C112" s="35"/>
      <c r="D112" s="12" t="s">
        <v>37</v>
      </c>
      <c r="E112" s="13"/>
      <c r="F112" s="13"/>
      <c r="G112" s="13">
        <f>E112-F112</f>
        <v>0</v>
      </c>
    </row>
    <row r="113" spans="2:7" s="8" customFormat="1" ht="26.25" customHeight="1" x14ac:dyDescent="0.4">
      <c r="B113" s="35"/>
      <c r="C113" s="35"/>
      <c r="D113" s="12" t="s">
        <v>55</v>
      </c>
      <c r="E113" s="13"/>
      <c r="F113" s="13"/>
      <c r="G113" s="13">
        <f>E113-F113</f>
        <v>0</v>
      </c>
    </row>
    <row r="114" spans="2:7" s="8" customFormat="1" ht="26.25" customHeight="1" x14ac:dyDescent="0.4">
      <c r="B114" s="35"/>
      <c r="C114" s="35"/>
      <c r="D114" s="12" t="s">
        <v>65</v>
      </c>
      <c r="E114" s="13">
        <v>6770435</v>
      </c>
      <c r="F114" s="13"/>
      <c r="G114" s="13">
        <f>E114-F114</f>
        <v>6770435</v>
      </c>
    </row>
    <row r="115" spans="2:7" s="8" customFormat="1" ht="26.25" customHeight="1" x14ac:dyDescent="0.4">
      <c r="B115" s="35"/>
      <c r="C115" s="35"/>
      <c r="D115" s="12" t="s">
        <v>38</v>
      </c>
      <c r="E115" s="13">
        <f>+E116</f>
        <v>0</v>
      </c>
      <c r="F115" s="13">
        <f>+F116</f>
        <v>0</v>
      </c>
      <c r="G115" s="13">
        <f>E115-F115</f>
        <v>0</v>
      </c>
    </row>
    <row r="116" spans="2:7" s="8" customFormat="1" ht="26.25" customHeight="1" x14ac:dyDescent="0.4">
      <c r="B116" s="35"/>
      <c r="C116" s="35"/>
      <c r="D116" s="12" t="s">
        <v>87</v>
      </c>
      <c r="E116" s="13"/>
      <c r="F116" s="13"/>
      <c r="G116" s="13">
        <f>E116-F116</f>
        <v>0</v>
      </c>
    </row>
    <row r="117" spans="2:7" s="8" customFormat="1" ht="26.25" customHeight="1" x14ac:dyDescent="0.4">
      <c r="B117" s="35"/>
      <c r="C117" s="36"/>
      <c r="D117" s="16" t="s">
        <v>39</v>
      </c>
      <c r="E117" s="17">
        <f>+E108+E110+E112+E113+E114+E115</f>
        <v>6770435</v>
      </c>
      <c r="F117" s="17">
        <f>+F108+F110+F112+F113+F114+F115</f>
        <v>0</v>
      </c>
      <c r="G117" s="17">
        <f>E117-F117</f>
        <v>6770435</v>
      </c>
    </row>
    <row r="118" spans="2:7" s="8" customFormat="1" ht="26.25" customHeight="1" x14ac:dyDescent="0.4">
      <c r="B118" s="35"/>
      <c r="C118" s="34" t="s">
        <v>14</v>
      </c>
      <c r="D118" s="12" t="s">
        <v>40</v>
      </c>
      <c r="E118" s="13">
        <f>+E119</f>
        <v>0</v>
      </c>
      <c r="F118" s="13">
        <f>+F119</f>
        <v>0</v>
      </c>
      <c r="G118" s="13">
        <f>E118-F118</f>
        <v>0</v>
      </c>
    </row>
    <row r="119" spans="2:7" s="8" customFormat="1" ht="26.25" customHeight="1" x14ac:dyDescent="0.4">
      <c r="B119" s="35"/>
      <c r="C119" s="35"/>
      <c r="D119" s="12" t="s">
        <v>86</v>
      </c>
      <c r="E119" s="13"/>
      <c r="F119" s="13"/>
      <c r="G119" s="13">
        <f>E119-F119</f>
        <v>0</v>
      </c>
    </row>
    <row r="120" spans="2:7" s="8" customFormat="1" ht="26.25" customHeight="1" x14ac:dyDescent="0.4">
      <c r="B120" s="35"/>
      <c r="C120" s="35"/>
      <c r="D120" s="12" t="s">
        <v>41</v>
      </c>
      <c r="E120" s="13"/>
      <c r="F120" s="13"/>
      <c r="G120" s="13">
        <f>E120-F120</f>
        <v>0</v>
      </c>
    </row>
    <row r="121" spans="2:7" s="8" customFormat="1" ht="26.25" customHeight="1" x14ac:dyDescent="0.4">
      <c r="B121" s="35"/>
      <c r="C121" s="35"/>
      <c r="D121" s="12" t="s">
        <v>42</v>
      </c>
      <c r="E121" s="13"/>
      <c r="F121" s="13"/>
      <c r="G121" s="13">
        <f>E121-F121</f>
        <v>0</v>
      </c>
    </row>
    <row r="122" spans="2:7" s="8" customFormat="1" ht="26.25" customHeight="1" x14ac:dyDescent="0.4">
      <c r="B122" s="35"/>
      <c r="C122" s="35"/>
      <c r="D122" s="12" t="s">
        <v>54</v>
      </c>
      <c r="E122" s="13"/>
      <c r="F122" s="13"/>
      <c r="G122" s="13">
        <f>E122-F122</f>
        <v>0</v>
      </c>
    </row>
    <row r="123" spans="2:7" s="8" customFormat="1" ht="26.25" customHeight="1" x14ac:dyDescent="0.4">
      <c r="B123" s="35"/>
      <c r="C123" s="35"/>
      <c r="D123" s="12" t="s">
        <v>64</v>
      </c>
      <c r="E123" s="13">
        <v>5000000</v>
      </c>
      <c r="F123" s="13">
        <v>12820</v>
      </c>
      <c r="G123" s="13">
        <f>E123-F123</f>
        <v>4987180</v>
      </c>
    </row>
    <row r="124" spans="2:7" s="8" customFormat="1" ht="26.25" customHeight="1" x14ac:dyDescent="0.4">
      <c r="B124" s="35"/>
      <c r="C124" s="35"/>
      <c r="D124" s="12" t="s">
        <v>43</v>
      </c>
      <c r="E124" s="13"/>
      <c r="F124" s="13"/>
      <c r="G124" s="13">
        <f>E124-F124</f>
        <v>0</v>
      </c>
    </row>
    <row r="125" spans="2:7" s="8" customFormat="1" ht="26.25" customHeight="1" x14ac:dyDescent="0.4">
      <c r="B125" s="35"/>
      <c r="C125" s="36"/>
      <c r="D125" s="16" t="s">
        <v>44</v>
      </c>
      <c r="E125" s="17">
        <f>+E118+E120+E121+E122+E123+E124</f>
        <v>5000000</v>
      </c>
      <c r="F125" s="17">
        <f>+F118+F120+F121+F122+F123+F124</f>
        <v>12820</v>
      </c>
      <c r="G125" s="17">
        <f>E125-F125</f>
        <v>4987180</v>
      </c>
    </row>
    <row r="126" spans="2:7" s="8" customFormat="1" ht="26.25" customHeight="1" x14ac:dyDescent="0.4">
      <c r="B126" s="36"/>
      <c r="C126" s="25" t="s">
        <v>45</v>
      </c>
      <c r="D126" s="26"/>
      <c r="E126" s="27">
        <f xml:space="preserve"> +E117 - E125</f>
        <v>1770435</v>
      </c>
      <c r="F126" s="27">
        <f xml:space="preserve"> +F117 - F125</f>
        <v>-12820</v>
      </c>
      <c r="G126" s="27">
        <f>E126-F126</f>
        <v>1783255</v>
      </c>
    </row>
    <row r="127" spans="2:7" s="8" customFormat="1" ht="26.25" customHeight="1" x14ac:dyDescent="0.4">
      <c r="B127" s="19" t="s">
        <v>46</v>
      </c>
      <c r="C127" s="28"/>
      <c r="D127" s="29"/>
      <c r="E127" s="30">
        <f xml:space="preserve"> +E107 +E126</f>
        <v>2137038</v>
      </c>
      <c r="F127" s="30">
        <f xml:space="preserve"> +F107 +F126</f>
        <v>2498974</v>
      </c>
      <c r="G127" s="30">
        <f>E127-F127</f>
        <v>-361936</v>
      </c>
    </row>
    <row r="128" spans="2:7" s="8" customFormat="1" ht="26.25" customHeight="1" x14ac:dyDescent="0.4">
      <c r="B128" s="31" t="s">
        <v>47</v>
      </c>
      <c r="C128" s="28" t="s">
        <v>48</v>
      </c>
      <c r="D128" s="29"/>
      <c r="E128" s="30">
        <v>8020132</v>
      </c>
      <c r="F128" s="30">
        <v>5521158</v>
      </c>
      <c r="G128" s="30">
        <f>E128-F128</f>
        <v>2498974</v>
      </c>
    </row>
    <row r="129" spans="2:7" s="8" customFormat="1" ht="26.25" customHeight="1" x14ac:dyDescent="0.4">
      <c r="B129" s="32"/>
      <c r="C129" s="28" t="s">
        <v>49</v>
      </c>
      <c r="D129" s="29"/>
      <c r="E129" s="30">
        <f xml:space="preserve"> +E127 +E128</f>
        <v>10157170</v>
      </c>
      <c r="F129" s="30">
        <f xml:space="preserve"> +F127 +F128</f>
        <v>8020132</v>
      </c>
      <c r="G129" s="30">
        <f>E129-F129</f>
        <v>2137038</v>
      </c>
    </row>
    <row r="130" spans="2:7" s="8" customFormat="1" ht="26.25" customHeight="1" x14ac:dyDescent="0.4">
      <c r="B130" s="32"/>
      <c r="C130" s="28" t="s">
        <v>50</v>
      </c>
      <c r="D130" s="29"/>
      <c r="E130" s="30"/>
      <c r="F130" s="30"/>
      <c r="G130" s="30">
        <f>E130-F130</f>
        <v>0</v>
      </c>
    </row>
    <row r="131" spans="2:7" s="8" customFormat="1" ht="26.25" customHeight="1" x14ac:dyDescent="0.4">
      <c r="B131" s="32"/>
      <c r="C131" s="28" t="s">
        <v>51</v>
      </c>
      <c r="D131" s="29"/>
      <c r="E131" s="30">
        <f>+E132+E133</f>
        <v>0</v>
      </c>
      <c r="F131" s="30">
        <f>+F132+F133</f>
        <v>0</v>
      </c>
      <c r="G131" s="30">
        <f>E131-F131</f>
        <v>0</v>
      </c>
    </row>
    <row r="132" spans="2:7" s="8" customFormat="1" ht="26.25" customHeight="1" x14ac:dyDescent="0.4">
      <c r="B132" s="32"/>
      <c r="C132" s="51" t="s">
        <v>85</v>
      </c>
      <c r="D132" s="26"/>
      <c r="E132" s="27"/>
      <c r="F132" s="27"/>
      <c r="G132" s="27">
        <f>E132-F132</f>
        <v>0</v>
      </c>
    </row>
    <row r="133" spans="2:7" s="8" customFormat="1" ht="26.25" customHeight="1" x14ac:dyDescent="0.4">
      <c r="B133" s="32"/>
      <c r="C133" s="51" t="s">
        <v>84</v>
      </c>
      <c r="D133" s="26"/>
      <c r="E133" s="27"/>
      <c r="F133" s="27"/>
      <c r="G133" s="27">
        <f>E133-F133</f>
        <v>0</v>
      </c>
    </row>
    <row r="134" spans="2:7" s="8" customFormat="1" ht="26.25" customHeight="1" x14ac:dyDescent="0.4">
      <c r="B134" s="32"/>
      <c r="C134" s="28" t="s">
        <v>52</v>
      </c>
      <c r="D134" s="29"/>
      <c r="E134" s="30">
        <f>+E135+E136+E137</f>
        <v>0</v>
      </c>
      <c r="F134" s="30">
        <f>+F135+F136+F137</f>
        <v>0</v>
      </c>
      <c r="G134" s="30">
        <f>E134-F134</f>
        <v>0</v>
      </c>
    </row>
    <row r="135" spans="2:7" s="8" customFormat="1" ht="26.25" customHeight="1" x14ac:dyDescent="0.4">
      <c r="B135" s="32"/>
      <c r="C135" s="51" t="s">
        <v>83</v>
      </c>
      <c r="D135" s="26"/>
      <c r="E135" s="27"/>
      <c r="F135" s="27"/>
      <c r="G135" s="27">
        <f>E135-F135</f>
        <v>0</v>
      </c>
    </row>
    <row r="136" spans="2:7" s="8" customFormat="1" ht="26.25" customHeight="1" x14ac:dyDescent="0.4">
      <c r="B136" s="32"/>
      <c r="C136" s="51" t="s">
        <v>82</v>
      </c>
      <c r="D136" s="26"/>
      <c r="E136" s="27"/>
      <c r="F136" s="27"/>
      <c r="G136" s="27">
        <f>E136-F136</f>
        <v>0</v>
      </c>
    </row>
    <row r="137" spans="2:7" s="8" customFormat="1" ht="26.25" customHeight="1" x14ac:dyDescent="0.4">
      <c r="B137" s="32"/>
      <c r="C137" s="51" t="s">
        <v>81</v>
      </c>
      <c r="D137" s="26"/>
      <c r="E137" s="27"/>
      <c r="F137" s="27"/>
      <c r="G137" s="27">
        <f>E137-F137</f>
        <v>0</v>
      </c>
    </row>
    <row r="138" spans="2:7" s="8" customFormat="1" ht="26.25" customHeight="1" x14ac:dyDescent="0.4">
      <c r="B138" s="33"/>
      <c r="C138" s="6" t="s">
        <v>53</v>
      </c>
      <c r="D138" s="29"/>
      <c r="E138" s="30">
        <f xml:space="preserve"> +E129 +E130 +E131 - E134</f>
        <v>10157170</v>
      </c>
      <c r="F138" s="30">
        <f xml:space="preserve"> +F129 +F130 +F131 - F134</f>
        <v>8020132</v>
      </c>
      <c r="G138" s="30">
        <f>E138-F138</f>
        <v>2137038</v>
      </c>
    </row>
  </sheetData>
  <mergeCells count="13">
    <mergeCell ref="B2:G2"/>
    <mergeCell ref="B3:G3"/>
    <mergeCell ref="B5:D5"/>
    <mergeCell ref="B6:B93"/>
    <mergeCell ref="C6:C41"/>
    <mergeCell ref="C42:C92"/>
    <mergeCell ref="B128:B138"/>
    <mergeCell ref="B94:B106"/>
    <mergeCell ref="C94:C100"/>
    <mergeCell ref="C101:C105"/>
    <mergeCell ref="B108:B126"/>
    <mergeCell ref="C108:C117"/>
    <mergeCell ref="C118:C125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第二号第一様式</vt:lpstr>
      <vt:lpstr>第二号第二様式</vt:lpstr>
      <vt:lpstr>社会福祉事業</vt:lpstr>
      <vt:lpstr>公益事業</vt:lpstr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公益事業!Print_Titles</vt:lpstr>
      <vt:lpstr>社会福祉事業!Print_Titles</vt:lpstr>
      <vt:lpstr>第二号第一様式!Print_Titles</vt:lpstr>
      <vt:lpstr>第二号第二様式!Print_Titles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2023-05-24T09:40:06Z</cp:lastPrinted>
  <dcterms:created xsi:type="dcterms:W3CDTF">2023-05-06T11:16:50Z</dcterms:created>
  <dcterms:modified xsi:type="dcterms:W3CDTF">2023-06-16T05:44:00Z</dcterms:modified>
</cp:coreProperties>
</file>