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13_ncr:1_{CDEF0D64-E366-4AF8-9D48-A9C1B8D16CF3}" xr6:coauthVersionLast="47" xr6:coauthVersionMax="47" xr10:uidLastSave="{00000000-0000-0000-0000-000000000000}"/>
  <bookViews>
    <workbookView xWindow="-120" yWindow="-120" windowWidth="20730" windowHeight="11040" firstSheet="8" activeTab="12" xr2:uid="{C0180F85-42EF-4F1C-B95D-24B0B87B5CD7}"/>
  </bookViews>
  <sheets>
    <sheet name="第一号第一様式" sheetId="1" r:id="rId1"/>
    <sheet name="第一号第二様式" sheetId="3" r:id="rId2"/>
    <sheet name="社会福祉事業" sheetId="4" r:id="rId3"/>
    <sheet name="公益事業" sheetId="6" r:id="rId4"/>
    <sheet name="特別養護老人ホームやすらぎ園" sheetId="7" r:id="rId5"/>
    <sheet name="ケアハウスやすらぎ" sheetId="8" r:id="rId6"/>
    <sheet name="グループホームむつみあい" sheetId="9" r:id="rId7"/>
    <sheet name="本部" sheetId="10" r:id="rId8"/>
    <sheet name="訪問入浴介護事業" sheetId="11" r:id="rId9"/>
    <sheet name="老人居宅介護支援事業" sheetId="12" r:id="rId10"/>
    <sheet name="地域支援事業" sheetId="13" r:id="rId11"/>
    <sheet name="グループホームなごみ筒井" sheetId="14" r:id="rId12"/>
    <sheet name="法人後見事業" sheetId="15" r:id="rId13"/>
  </sheets>
  <definedNames>
    <definedName name="_xlnm.Print_Titles" localSheetId="11">グループホームなごみ筒井!$1:$5</definedName>
    <definedName name="_xlnm.Print_Titles" localSheetId="6">グループホームむつみあい!$1:$5</definedName>
    <definedName name="_xlnm.Print_Titles" localSheetId="5">ケアハウスやすらぎ!$1:$5</definedName>
    <definedName name="_xlnm.Print_Titles" localSheetId="3">公益事業!$1:$7</definedName>
    <definedName name="_xlnm.Print_Titles" localSheetId="2">社会福祉事業!$1:$7</definedName>
    <definedName name="_xlnm.Print_Titles" localSheetId="0">第一号第一様式!$1:$7</definedName>
    <definedName name="_xlnm.Print_Titles" localSheetId="1">第一号第二様式!$1:$7</definedName>
    <definedName name="_xlnm.Print_Titles" localSheetId="10">地域支援事業!$1:$5</definedName>
    <definedName name="_xlnm.Print_Titles" localSheetId="4">特別養護老人ホームやすらぎ園!$1:$5</definedName>
    <definedName name="_xlnm.Print_Titles" localSheetId="12">法人後見事業!$1:$5</definedName>
    <definedName name="_xlnm.Print_Titles" localSheetId="8">訪問入浴介護事業!$1:$5</definedName>
    <definedName name="_xlnm.Print_Titles" localSheetId="7">本部!$1:$5</definedName>
    <definedName name="_xlnm.Print_Titles" localSheetId="9">老人居宅介護支援事業!$1:$5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5" l="1"/>
  <c r="E6" i="15" s="1"/>
  <c r="F7" i="15"/>
  <c r="F6" i="15" s="1"/>
  <c r="G7" i="15"/>
  <c r="G8" i="15"/>
  <c r="G9" i="15"/>
  <c r="G10" i="15"/>
  <c r="E11" i="15"/>
  <c r="G11" i="15" s="1"/>
  <c r="F11" i="15"/>
  <c r="G12" i="15"/>
  <c r="G13" i="15"/>
  <c r="E14" i="15"/>
  <c r="F14" i="15"/>
  <c r="G14" i="15" s="1"/>
  <c r="G15" i="15"/>
  <c r="G16" i="15"/>
  <c r="E17" i="15"/>
  <c r="F17" i="15"/>
  <c r="G17" i="15"/>
  <c r="G18" i="15"/>
  <c r="G19" i="15"/>
  <c r="E20" i="15"/>
  <c r="G20" i="15" s="1"/>
  <c r="F20" i="15"/>
  <c r="G21" i="15"/>
  <c r="G22" i="15"/>
  <c r="G23" i="15"/>
  <c r="G24" i="15"/>
  <c r="G25" i="15"/>
  <c r="E26" i="15"/>
  <c r="G26" i="15" s="1"/>
  <c r="F26" i="15"/>
  <c r="G27" i="15"/>
  <c r="G28" i="15"/>
  <c r="G29" i="15"/>
  <c r="G30" i="15"/>
  <c r="G31" i="15"/>
  <c r="G32" i="15"/>
  <c r="G33" i="15"/>
  <c r="E35" i="15"/>
  <c r="E34" i="15" s="1"/>
  <c r="G34" i="15" s="1"/>
  <c r="F35" i="15"/>
  <c r="F34" i="15" s="1"/>
  <c r="G35" i="15"/>
  <c r="G36" i="15"/>
  <c r="G37" i="15"/>
  <c r="G38" i="15"/>
  <c r="G39" i="15"/>
  <c r="G40" i="15"/>
  <c r="G41" i="15"/>
  <c r="G42" i="15"/>
  <c r="E43" i="15"/>
  <c r="G43" i="15" s="1"/>
  <c r="F43" i="15"/>
  <c r="G44" i="15"/>
  <c r="G45" i="15"/>
  <c r="G46" i="15"/>
  <c r="E48" i="15"/>
  <c r="G48" i="15" s="1"/>
  <c r="F48" i="15"/>
  <c r="G49" i="15"/>
  <c r="G50" i="15"/>
  <c r="G51" i="15"/>
  <c r="G52" i="15"/>
  <c r="G53" i="15"/>
  <c r="G54" i="15"/>
  <c r="E55" i="15"/>
  <c r="G55" i="15" s="1"/>
  <c r="F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E71" i="15"/>
  <c r="F71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E97" i="15"/>
  <c r="E102" i="15" s="1"/>
  <c r="G102" i="15" s="1"/>
  <c r="F97" i="15"/>
  <c r="F102" i="15" s="1"/>
  <c r="G98" i="15"/>
  <c r="G99" i="15"/>
  <c r="E100" i="15"/>
  <c r="F100" i="15"/>
  <c r="G100" i="15" s="1"/>
  <c r="G101" i="15"/>
  <c r="E104" i="15"/>
  <c r="F104" i="15"/>
  <c r="G104" i="15" s="1"/>
  <c r="G105" i="15"/>
  <c r="E106" i="15"/>
  <c r="F106" i="15"/>
  <c r="G106" i="15"/>
  <c r="G107" i="15"/>
  <c r="E108" i="15"/>
  <c r="F108" i="15"/>
  <c r="G108" i="15" s="1"/>
  <c r="G109" i="15"/>
  <c r="E110" i="15"/>
  <c r="G110" i="15" s="1"/>
  <c r="F110" i="15"/>
  <c r="G111" i="15"/>
  <c r="G112" i="15"/>
  <c r="G113" i="15"/>
  <c r="G114" i="15"/>
  <c r="G115" i="15"/>
  <c r="G116" i="15"/>
  <c r="E117" i="15"/>
  <c r="F117" i="15"/>
  <c r="G117" i="15"/>
  <c r="E118" i="15"/>
  <c r="E119" i="15"/>
  <c r="G119" i="15" s="1"/>
  <c r="F119" i="15"/>
  <c r="G120" i="15"/>
  <c r="G121" i="15"/>
  <c r="G122" i="15"/>
  <c r="G123" i="15"/>
  <c r="G124" i="15"/>
  <c r="G125" i="15"/>
  <c r="E126" i="15"/>
  <c r="F126" i="15"/>
  <c r="G126" i="15"/>
  <c r="G127" i="15"/>
  <c r="E128" i="15"/>
  <c r="F128" i="15"/>
  <c r="G128" i="15" s="1"/>
  <c r="E129" i="15"/>
  <c r="G129" i="15" s="1"/>
  <c r="F129" i="15"/>
  <c r="G130" i="15"/>
  <c r="G131" i="15"/>
  <c r="G132" i="15"/>
  <c r="G133" i="15"/>
  <c r="G134" i="15"/>
  <c r="G135" i="15"/>
  <c r="G136" i="15"/>
  <c r="F137" i="15"/>
  <c r="G139" i="15"/>
  <c r="G142" i="15"/>
  <c r="E7" i="14"/>
  <c r="F7" i="14"/>
  <c r="F6" i="14" s="1"/>
  <c r="G8" i="14"/>
  <c r="G9" i="14"/>
  <c r="G10" i="14"/>
  <c r="E11" i="14"/>
  <c r="G11" i="14" s="1"/>
  <c r="F11" i="14"/>
  <c r="G12" i="14"/>
  <c r="G13" i="14"/>
  <c r="E14" i="14"/>
  <c r="E6" i="14" s="1"/>
  <c r="F14" i="14"/>
  <c r="G15" i="14"/>
  <c r="G16" i="14"/>
  <c r="E17" i="14"/>
  <c r="F17" i="14"/>
  <c r="G17" i="14" s="1"/>
  <c r="G18" i="14"/>
  <c r="G19" i="14"/>
  <c r="E20" i="14"/>
  <c r="G20" i="14" s="1"/>
  <c r="F20" i="14"/>
  <c r="G21" i="14"/>
  <c r="G22" i="14"/>
  <c r="G23" i="14"/>
  <c r="G24" i="14"/>
  <c r="G25" i="14"/>
  <c r="E26" i="14"/>
  <c r="G26" i="14" s="1"/>
  <c r="F26" i="14"/>
  <c r="G27" i="14"/>
  <c r="G28" i="14"/>
  <c r="G29" i="14"/>
  <c r="G30" i="14"/>
  <c r="G31" i="14"/>
  <c r="G32" i="14"/>
  <c r="G33" i="14"/>
  <c r="E35" i="14"/>
  <c r="E34" i="14" s="1"/>
  <c r="F35" i="14"/>
  <c r="G35" i="14" s="1"/>
  <c r="G36" i="14"/>
  <c r="G37" i="14"/>
  <c r="G38" i="14"/>
  <c r="G39" i="14"/>
  <c r="G40" i="14"/>
  <c r="G41" i="14"/>
  <c r="G42" i="14"/>
  <c r="E43" i="14"/>
  <c r="G43" i="14" s="1"/>
  <c r="F43" i="14"/>
  <c r="G44" i="14"/>
  <c r="G45" i="14"/>
  <c r="G46" i="14"/>
  <c r="E48" i="14"/>
  <c r="G48" i="14" s="1"/>
  <c r="F48" i="14"/>
  <c r="G49" i="14"/>
  <c r="G50" i="14"/>
  <c r="G51" i="14"/>
  <c r="G52" i="14"/>
  <c r="G53" i="14"/>
  <c r="G54" i="14"/>
  <c r="E55" i="14"/>
  <c r="G55" i="14" s="1"/>
  <c r="F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E71" i="14"/>
  <c r="G71" i="14" s="1"/>
  <c r="F71" i="14"/>
  <c r="F102" i="14" s="1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E97" i="14"/>
  <c r="E102" i="14" s="1"/>
  <c r="F97" i="14"/>
  <c r="G98" i="14"/>
  <c r="G99" i="14"/>
  <c r="E100" i="14"/>
  <c r="F100" i="14"/>
  <c r="G100" i="14"/>
  <c r="G101" i="14"/>
  <c r="E104" i="14"/>
  <c r="G104" i="14" s="1"/>
  <c r="F104" i="14"/>
  <c r="G105" i="14"/>
  <c r="E106" i="14"/>
  <c r="F106" i="14"/>
  <c r="G106" i="14"/>
  <c r="G107" i="14"/>
  <c r="F108" i="14"/>
  <c r="G109" i="14"/>
  <c r="E110" i="14"/>
  <c r="F110" i="14"/>
  <c r="G110" i="14"/>
  <c r="G111" i="14"/>
  <c r="G112" i="14"/>
  <c r="G113" i="14"/>
  <c r="G114" i="14"/>
  <c r="G115" i="14"/>
  <c r="G116" i="14"/>
  <c r="E117" i="14"/>
  <c r="G117" i="14" s="1"/>
  <c r="F117" i="14"/>
  <c r="F118" i="14"/>
  <c r="E119" i="14"/>
  <c r="G119" i="14" s="1"/>
  <c r="F119" i="14"/>
  <c r="G120" i="14"/>
  <c r="G121" i="14"/>
  <c r="G122" i="14"/>
  <c r="G123" i="14"/>
  <c r="G124" i="14"/>
  <c r="G125" i="14"/>
  <c r="E126" i="14"/>
  <c r="F126" i="14"/>
  <c r="G126" i="14"/>
  <c r="G127" i="14"/>
  <c r="E128" i="14"/>
  <c r="G128" i="14" s="1"/>
  <c r="F128" i="14"/>
  <c r="E129" i="14"/>
  <c r="G129" i="14" s="1"/>
  <c r="F129" i="14"/>
  <c r="G130" i="14"/>
  <c r="G131" i="14"/>
  <c r="G132" i="14"/>
  <c r="G133" i="14"/>
  <c r="G134" i="14"/>
  <c r="G135" i="14"/>
  <c r="G136" i="14"/>
  <c r="F137" i="14"/>
  <c r="F138" i="14"/>
  <c r="G139" i="14"/>
  <c r="G142" i="14"/>
  <c r="E7" i="13"/>
  <c r="E6" i="13" s="1"/>
  <c r="F7" i="13"/>
  <c r="F6" i="13" s="1"/>
  <c r="G7" i="13"/>
  <c r="G8" i="13"/>
  <c r="G9" i="13"/>
  <c r="G10" i="13"/>
  <c r="E11" i="13"/>
  <c r="F11" i="13"/>
  <c r="G11" i="13"/>
  <c r="G12" i="13"/>
  <c r="G13" i="13"/>
  <c r="E14" i="13"/>
  <c r="G14" i="13" s="1"/>
  <c r="F14" i="13"/>
  <c r="G15" i="13"/>
  <c r="G16" i="13"/>
  <c r="E17" i="13"/>
  <c r="F17" i="13"/>
  <c r="G17" i="13"/>
  <c r="G18" i="13"/>
  <c r="G19" i="13"/>
  <c r="E20" i="13"/>
  <c r="G20" i="13" s="1"/>
  <c r="F20" i="13"/>
  <c r="G21" i="13"/>
  <c r="G22" i="13"/>
  <c r="G23" i="13"/>
  <c r="G24" i="13"/>
  <c r="G25" i="13"/>
  <c r="E26" i="13"/>
  <c r="G26" i="13" s="1"/>
  <c r="F26" i="13"/>
  <c r="G27" i="13"/>
  <c r="G28" i="13"/>
  <c r="G29" i="13"/>
  <c r="G30" i="13"/>
  <c r="G31" i="13"/>
  <c r="G32" i="13"/>
  <c r="G33" i="13"/>
  <c r="E35" i="13"/>
  <c r="G35" i="13" s="1"/>
  <c r="F35" i="13"/>
  <c r="F34" i="13" s="1"/>
  <c r="G36" i="13"/>
  <c r="G37" i="13"/>
  <c r="G38" i="13"/>
  <c r="G39" i="13"/>
  <c r="G40" i="13"/>
  <c r="G41" i="13"/>
  <c r="G42" i="13"/>
  <c r="E43" i="13"/>
  <c r="F43" i="13"/>
  <c r="G43" i="13" s="1"/>
  <c r="G44" i="13"/>
  <c r="G45" i="13"/>
  <c r="G46" i="13"/>
  <c r="E48" i="13"/>
  <c r="G48" i="13" s="1"/>
  <c r="F48" i="13"/>
  <c r="G49" i="13"/>
  <c r="G50" i="13"/>
  <c r="G51" i="13"/>
  <c r="G52" i="13"/>
  <c r="G53" i="13"/>
  <c r="G54" i="13"/>
  <c r="E55" i="13"/>
  <c r="G55" i="13" s="1"/>
  <c r="F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E71" i="13"/>
  <c r="F71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E97" i="13"/>
  <c r="F97" i="13"/>
  <c r="G97" i="13" s="1"/>
  <c r="G98" i="13"/>
  <c r="G99" i="13"/>
  <c r="E100" i="13"/>
  <c r="F100" i="13"/>
  <c r="G100" i="13" s="1"/>
  <c r="G101" i="13"/>
  <c r="E102" i="13"/>
  <c r="E104" i="13"/>
  <c r="G104" i="13" s="1"/>
  <c r="F104" i="13"/>
  <c r="G105" i="13"/>
  <c r="E106" i="13"/>
  <c r="F106" i="13"/>
  <c r="F108" i="13" s="1"/>
  <c r="G107" i="13"/>
  <c r="E108" i="13"/>
  <c r="G108" i="13" s="1"/>
  <c r="G109" i="13"/>
  <c r="E110" i="13"/>
  <c r="F110" i="13"/>
  <c r="G110" i="13" s="1"/>
  <c r="G111" i="13"/>
  <c r="G112" i="13"/>
  <c r="G113" i="13"/>
  <c r="G114" i="13"/>
  <c r="G115" i="13"/>
  <c r="G116" i="13"/>
  <c r="E117" i="13"/>
  <c r="E118" i="13"/>
  <c r="E119" i="13"/>
  <c r="F119" i="13"/>
  <c r="F128" i="13" s="1"/>
  <c r="F138" i="13" s="1"/>
  <c r="G119" i="13"/>
  <c r="G120" i="13"/>
  <c r="G121" i="13"/>
  <c r="G122" i="13"/>
  <c r="G123" i="13"/>
  <c r="G124" i="13"/>
  <c r="G125" i="13"/>
  <c r="E126" i="13"/>
  <c r="F126" i="13"/>
  <c r="G126" i="13" s="1"/>
  <c r="G127" i="13"/>
  <c r="E128" i="13"/>
  <c r="E129" i="13"/>
  <c r="F129" i="13"/>
  <c r="G129" i="13"/>
  <c r="G130" i="13"/>
  <c r="G131" i="13"/>
  <c r="G132" i="13"/>
  <c r="G133" i="13"/>
  <c r="G134" i="13"/>
  <c r="G135" i="13"/>
  <c r="G136" i="13"/>
  <c r="E137" i="13"/>
  <c r="F137" i="13"/>
  <c r="G137" i="13"/>
  <c r="E138" i="13"/>
  <c r="G139" i="13"/>
  <c r="G142" i="13"/>
  <c r="E7" i="12"/>
  <c r="E6" i="12" s="1"/>
  <c r="F7" i="12"/>
  <c r="G7" i="12" s="1"/>
  <c r="G8" i="12"/>
  <c r="G9" i="12"/>
  <c r="G10" i="12"/>
  <c r="E11" i="12"/>
  <c r="F11" i="12"/>
  <c r="G11" i="12" s="1"/>
  <c r="G12" i="12"/>
  <c r="G13" i="12"/>
  <c r="E14" i="12"/>
  <c r="F14" i="12"/>
  <c r="G14" i="12" s="1"/>
  <c r="G15" i="12"/>
  <c r="G16" i="12"/>
  <c r="E17" i="12"/>
  <c r="F17" i="12"/>
  <c r="G17" i="12" s="1"/>
  <c r="G18" i="12"/>
  <c r="G19" i="12"/>
  <c r="E20" i="12"/>
  <c r="F20" i="12"/>
  <c r="G20" i="12"/>
  <c r="G21" i="12"/>
  <c r="G22" i="12"/>
  <c r="G23" i="12"/>
  <c r="G24" i="12"/>
  <c r="G25" i="12"/>
  <c r="E26" i="12"/>
  <c r="G26" i="12" s="1"/>
  <c r="F26" i="12"/>
  <c r="G27" i="12"/>
  <c r="G28" i="12"/>
  <c r="G29" i="12"/>
  <c r="G30" i="12"/>
  <c r="G31" i="12"/>
  <c r="G32" i="12"/>
  <c r="G33" i="12"/>
  <c r="F34" i="12"/>
  <c r="E35" i="12"/>
  <c r="G35" i="12" s="1"/>
  <c r="F35" i="12"/>
  <c r="G36" i="12"/>
  <c r="G37" i="12"/>
  <c r="G38" i="12"/>
  <c r="G39" i="12"/>
  <c r="G40" i="12"/>
  <c r="G41" i="12"/>
  <c r="G42" i="12"/>
  <c r="E43" i="12"/>
  <c r="G43" i="12" s="1"/>
  <c r="F43" i="12"/>
  <c r="G44" i="12"/>
  <c r="G45" i="12"/>
  <c r="G46" i="12"/>
  <c r="E48" i="12"/>
  <c r="G48" i="12" s="1"/>
  <c r="F48" i="12"/>
  <c r="G49" i="12"/>
  <c r="G50" i="12"/>
  <c r="G51" i="12"/>
  <c r="G52" i="12"/>
  <c r="G53" i="12"/>
  <c r="G54" i="12"/>
  <c r="E55" i="12"/>
  <c r="G55" i="12" s="1"/>
  <c r="F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E71" i="12"/>
  <c r="F71" i="12"/>
  <c r="G71" i="12" s="1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E97" i="12"/>
  <c r="F97" i="12"/>
  <c r="G97" i="12"/>
  <c r="G98" i="12"/>
  <c r="G99" i="12"/>
  <c r="E100" i="12"/>
  <c r="G100" i="12" s="1"/>
  <c r="F100" i="12"/>
  <c r="G101" i="12"/>
  <c r="E104" i="12"/>
  <c r="F104" i="12"/>
  <c r="G104" i="12"/>
  <c r="G105" i="12"/>
  <c r="E106" i="12"/>
  <c r="E108" i="12" s="1"/>
  <c r="F106" i="12"/>
  <c r="F108" i="12" s="1"/>
  <c r="F118" i="12" s="1"/>
  <c r="G106" i="12"/>
  <c r="G107" i="12"/>
  <c r="G109" i="12"/>
  <c r="E110" i="12"/>
  <c r="F110" i="12"/>
  <c r="G110" i="12"/>
  <c r="G111" i="12"/>
  <c r="G112" i="12"/>
  <c r="G113" i="12"/>
  <c r="G114" i="12"/>
  <c r="G115" i="12"/>
  <c r="G116" i="12"/>
  <c r="E117" i="12"/>
  <c r="F117" i="12"/>
  <c r="G117" i="12" s="1"/>
  <c r="E119" i="12"/>
  <c r="E128" i="12" s="1"/>
  <c r="F119" i="12"/>
  <c r="F128" i="12" s="1"/>
  <c r="F138" i="12" s="1"/>
  <c r="G120" i="12"/>
  <c r="G121" i="12"/>
  <c r="G122" i="12"/>
  <c r="G123" i="12"/>
  <c r="G124" i="12"/>
  <c r="G125" i="12"/>
  <c r="E126" i="12"/>
  <c r="F126" i="12"/>
  <c r="G126" i="12"/>
  <c r="G127" i="12"/>
  <c r="E129" i="12"/>
  <c r="F129" i="12"/>
  <c r="G129" i="12" s="1"/>
  <c r="G130" i="12"/>
  <c r="G131" i="12"/>
  <c r="G132" i="12"/>
  <c r="G133" i="12"/>
  <c r="G134" i="12"/>
  <c r="G135" i="12"/>
  <c r="G136" i="12"/>
  <c r="E137" i="12"/>
  <c r="F137" i="12"/>
  <c r="G137" i="12" s="1"/>
  <c r="G139" i="12"/>
  <c r="G142" i="12"/>
  <c r="E7" i="11"/>
  <c r="G7" i="11" s="1"/>
  <c r="F7" i="11"/>
  <c r="F6" i="11" s="1"/>
  <c r="F47" i="11" s="1"/>
  <c r="F103" i="11" s="1"/>
  <c r="G8" i="11"/>
  <c r="G9" i="11"/>
  <c r="G10" i="11"/>
  <c r="E11" i="11"/>
  <c r="F11" i="11"/>
  <c r="G11" i="11"/>
  <c r="G12" i="11"/>
  <c r="G13" i="11"/>
  <c r="E14" i="11"/>
  <c r="F14" i="11"/>
  <c r="G14" i="11"/>
  <c r="G15" i="11"/>
  <c r="G16" i="11"/>
  <c r="E17" i="11"/>
  <c r="G17" i="11" s="1"/>
  <c r="F17" i="11"/>
  <c r="G18" i="11"/>
  <c r="G19" i="11"/>
  <c r="E20" i="11"/>
  <c r="G20" i="11" s="1"/>
  <c r="F20" i="11"/>
  <c r="G21" i="11"/>
  <c r="G22" i="11"/>
  <c r="G23" i="11"/>
  <c r="G24" i="11"/>
  <c r="G25" i="11"/>
  <c r="E26" i="11"/>
  <c r="G26" i="11" s="1"/>
  <c r="F26" i="11"/>
  <c r="G27" i="11"/>
  <c r="G28" i="11"/>
  <c r="G29" i="11"/>
  <c r="G30" i="11"/>
  <c r="G31" i="11"/>
  <c r="G32" i="11"/>
  <c r="G33" i="11"/>
  <c r="E34" i="11"/>
  <c r="F34" i="11"/>
  <c r="G34" i="11" s="1"/>
  <c r="E35" i="11"/>
  <c r="F35" i="11"/>
  <c r="G35" i="11" s="1"/>
  <c r="G36" i="11"/>
  <c r="G37" i="11"/>
  <c r="G38" i="11"/>
  <c r="G39" i="11"/>
  <c r="G40" i="11"/>
  <c r="G41" i="11"/>
  <c r="G42" i="11"/>
  <c r="E43" i="11"/>
  <c r="F43" i="11"/>
  <c r="G43" i="11"/>
  <c r="G44" i="11"/>
  <c r="G45" i="11"/>
  <c r="G46" i="11"/>
  <c r="E48" i="11"/>
  <c r="G48" i="11" s="1"/>
  <c r="F48" i="11"/>
  <c r="G49" i="11"/>
  <c r="G50" i="11"/>
  <c r="G51" i="11"/>
  <c r="G52" i="11"/>
  <c r="G53" i="11"/>
  <c r="G54" i="11"/>
  <c r="E55" i="11"/>
  <c r="F55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E71" i="11"/>
  <c r="G71" i="11" s="1"/>
  <c r="F71" i="11"/>
  <c r="F102" i="11" s="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E97" i="11"/>
  <c r="F97" i="11"/>
  <c r="G97" i="11"/>
  <c r="G98" i="11"/>
  <c r="G99" i="11"/>
  <c r="E100" i="11"/>
  <c r="G100" i="11" s="1"/>
  <c r="F100" i="11"/>
  <c r="G101" i="11"/>
  <c r="E104" i="11"/>
  <c r="F104" i="11"/>
  <c r="G104" i="11"/>
  <c r="G105" i="11"/>
  <c r="E106" i="11"/>
  <c r="E108" i="11" s="1"/>
  <c r="F106" i="11"/>
  <c r="G106" i="11" s="1"/>
  <c r="G107" i="11"/>
  <c r="G109" i="11"/>
  <c r="E110" i="11"/>
  <c r="F110" i="11"/>
  <c r="G110" i="11" s="1"/>
  <c r="G111" i="11"/>
  <c r="G112" i="11"/>
  <c r="G113" i="11"/>
  <c r="G114" i="11"/>
  <c r="G115" i="11"/>
  <c r="G116" i="11"/>
  <c r="E117" i="11"/>
  <c r="E119" i="11"/>
  <c r="E128" i="11" s="1"/>
  <c r="F119" i="11"/>
  <c r="F128" i="11" s="1"/>
  <c r="F138" i="11" s="1"/>
  <c r="G119" i="11"/>
  <c r="G120" i="11"/>
  <c r="G121" i="11"/>
  <c r="G122" i="11"/>
  <c r="G123" i="11"/>
  <c r="G124" i="11"/>
  <c r="G125" i="11"/>
  <c r="E126" i="11"/>
  <c r="F126" i="11"/>
  <c r="G126" i="11" s="1"/>
  <c r="G127" i="11"/>
  <c r="E129" i="11"/>
  <c r="F129" i="11"/>
  <c r="G129" i="11"/>
  <c r="G130" i="11"/>
  <c r="G131" i="11"/>
  <c r="G132" i="11"/>
  <c r="G133" i="11"/>
  <c r="G134" i="11"/>
  <c r="G135" i="11"/>
  <c r="G136" i="11"/>
  <c r="E137" i="11"/>
  <c r="G137" i="11" s="1"/>
  <c r="F137" i="11"/>
  <c r="G139" i="11"/>
  <c r="G142" i="11"/>
  <c r="E7" i="10"/>
  <c r="G7" i="10" s="1"/>
  <c r="F7" i="10"/>
  <c r="G8" i="10"/>
  <c r="G9" i="10"/>
  <c r="G10" i="10"/>
  <c r="E11" i="10"/>
  <c r="F11" i="10"/>
  <c r="G11" i="10" s="1"/>
  <c r="G12" i="10"/>
  <c r="G13" i="10"/>
  <c r="E14" i="10"/>
  <c r="F14" i="10"/>
  <c r="G14" i="10"/>
  <c r="G15" i="10"/>
  <c r="G16" i="10"/>
  <c r="E17" i="10"/>
  <c r="G17" i="10" s="1"/>
  <c r="F17" i="10"/>
  <c r="G18" i="10"/>
  <c r="G19" i="10"/>
  <c r="E20" i="10"/>
  <c r="F20" i="10"/>
  <c r="G20" i="10"/>
  <c r="G21" i="10"/>
  <c r="G22" i="10"/>
  <c r="G23" i="10"/>
  <c r="G24" i="10"/>
  <c r="G25" i="10"/>
  <c r="E26" i="10"/>
  <c r="F26" i="10"/>
  <c r="G26" i="10"/>
  <c r="G27" i="10"/>
  <c r="G28" i="10"/>
  <c r="G29" i="10"/>
  <c r="G30" i="10"/>
  <c r="G31" i="10"/>
  <c r="G32" i="10"/>
  <c r="G33" i="10"/>
  <c r="E34" i="10"/>
  <c r="G34" i="10" s="1"/>
  <c r="F34" i="10"/>
  <c r="E35" i="10"/>
  <c r="F35" i="10"/>
  <c r="G35" i="10"/>
  <c r="G36" i="10"/>
  <c r="G37" i="10"/>
  <c r="G38" i="10"/>
  <c r="G39" i="10"/>
  <c r="G40" i="10"/>
  <c r="G41" i="10"/>
  <c r="G42" i="10"/>
  <c r="E43" i="10"/>
  <c r="F43" i="10"/>
  <c r="G43" i="10" s="1"/>
  <c r="G44" i="10"/>
  <c r="G45" i="10"/>
  <c r="G46" i="10"/>
  <c r="E48" i="10"/>
  <c r="F48" i="10"/>
  <c r="G48" i="10"/>
  <c r="G49" i="10"/>
  <c r="G50" i="10"/>
  <c r="G51" i="10"/>
  <c r="G52" i="10"/>
  <c r="G53" i="10"/>
  <c r="G54" i="10"/>
  <c r="E55" i="10"/>
  <c r="F55" i="10"/>
  <c r="G55" i="10" s="1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E71" i="10"/>
  <c r="G71" i="10" s="1"/>
  <c r="F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E97" i="10"/>
  <c r="F97" i="10"/>
  <c r="G97" i="10"/>
  <c r="G98" i="10"/>
  <c r="G99" i="10"/>
  <c r="E100" i="10"/>
  <c r="G100" i="10" s="1"/>
  <c r="F100" i="10"/>
  <c r="G101" i="10"/>
  <c r="E104" i="10"/>
  <c r="F104" i="10"/>
  <c r="G104" i="10"/>
  <c r="G105" i="10"/>
  <c r="E106" i="10"/>
  <c r="G106" i="10" s="1"/>
  <c r="F106" i="10"/>
  <c r="F108" i="10" s="1"/>
  <c r="F118" i="10" s="1"/>
  <c r="G107" i="10"/>
  <c r="G109" i="10"/>
  <c r="E110" i="10"/>
  <c r="E117" i="10" s="1"/>
  <c r="G117" i="10" s="1"/>
  <c r="F110" i="10"/>
  <c r="F117" i="10" s="1"/>
  <c r="G111" i="10"/>
  <c r="G112" i="10"/>
  <c r="G113" i="10"/>
  <c r="G114" i="10"/>
  <c r="G115" i="10"/>
  <c r="G116" i="10"/>
  <c r="E119" i="10"/>
  <c r="E128" i="10" s="1"/>
  <c r="F119" i="10"/>
  <c r="G119" i="10" s="1"/>
  <c r="G120" i="10"/>
  <c r="G121" i="10"/>
  <c r="G122" i="10"/>
  <c r="G123" i="10"/>
  <c r="G124" i="10"/>
  <c r="G125" i="10"/>
  <c r="E126" i="10"/>
  <c r="G126" i="10" s="1"/>
  <c r="F126" i="10"/>
  <c r="G127" i="10"/>
  <c r="E129" i="10"/>
  <c r="F129" i="10"/>
  <c r="G129" i="10" s="1"/>
  <c r="G130" i="10"/>
  <c r="G131" i="10"/>
  <c r="G132" i="10"/>
  <c r="G133" i="10"/>
  <c r="G134" i="10"/>
  <c r="G135" i="10"/>
  <c r="G136" i="10"/>
  <c r="E137" i="10"/>
  <c r="G139" i="10"/>
  <c r="G142" i="10"/>
  <c r="E7" i="9"/>
  <c r="G7" i="9" s="1"/>
  <c r="F7" i="9"/>
  <c r="G8" i="9"/>
  <c r="G9" i="9"/>
  <c r="G10" i="9"/>
  <c r="E11" i="9"/>
  <c r="G11" i="9" s="1"/>
  <c r="F11" i="9"/>
  <c r="G12" i="9"/>
  <c r="G13" i="9"/>
  <c r="E14" i="9"/>
  <c r="F14" i="9"/>
  <c r="G14" i="9"/>
  <c r="G15" i="9"/>
  <c r="G16" i="9"/>
  <c r="E17" i="9"/>
  <c r="G17" i="9" s="1"/>
  <c r="F17" i="9"/>
  <c r="G18" i="9"/>
  <c r="G19" i="9"/>
  <c r="E20" i="9"/>
  <c r="F20" i="9"/>
  <c r="G20" i="9" s="1"/>
  <c r="G21" i="9"/>
  <c r="G22" i="9"/>
  <c r="G23" i="9"/>
  <c r="G24" i="9"/>
  <c r="G25" i="9"/>
  <c r="E26" i="9"/>
  <c r="F26" i="9"/>
  <c r="G26" i="9" s="1"/>
  <c r="G27" i="9"/>
  <c r="G28" i="9"/>
  <c r="G29" i="9"/>
  <c r="G30" i="9"/>
  <c r="G31" i="9"/>
  <c r="G32" i="9"/>
  <c r="G33" i="9"/>
  <c r="E34" i="9"/>
  <c r="E35" i="9"/>
  <c r="F35" i="9"/>
  <c r="F34" i="9" s="1"/>
  <c r="G35" i="9"/>
  <c r="G36" i="9"/>
  <c r="G37" i="9"/>
  <c r="G38" i="9"/>
  <c r="G39" i="9"/>
  <c r="G40" i="9"/>
  <c r="G41" i="9"/>
  <c r="G42" i="9"/>
  <c r="E43" i="9"/>
  <c r="F43" i="9"/>
  <c r="G43" i="9"/>
  <c r="G44" i="9"/>
  <c r="G45" i="9"/>
  <c r="G46" i="9"/>
  <c r="E48" i="9"/>
  <c r="F48" i="9"/>
  <c r="G48" i="9" s="1"/>
  <c r="G49" i="9"/>
  <c r="G50" i="9"/>
  <c r="G51" i="9"/>
  <c r="G52" i="9"/>
  <c r="G53" i="9"/>
  <c r="G54" i="9"/>
  <c r="E55" i="9"/>
  <c r="G55" i="9" s="1"/>
  <c r="F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E71" i="9"/>
  <c r="G71" i="9" s="1"/>
  <c r="F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E97" i="9"/>
  <c r="F97" i="9"/>
  <c r="G97" i="9"/>
  <c r="G98" i="9"/>
  <c r="G99" i="9"/>
  <c r="E100" i="9"/>
  <c r="G100" i="9" s="1"/>
  <c r="F100" i="9"/>
  <c r="G101" i="9"/>
  <c r="F102" i="9"/>
  <c r="E104" i="9"/>
  <c r="F104" i="9"/>
  <c r="G104" i="9"/>
  <c r="G105" i="9"/>
  <c r="E106" i="9"/>
  <c r="G106" i="9" s="1"/>
  <c r="F106" i="9"/>
  <c r="F108" i="9" s="1"/>
  <c r="G107" i="9"/>
  <c r="G109" i="9"/>
  <c r="E110" i="9"/>
  <c r="E117" i="9" s="1"/>
  <c r="F110" i="9"/>
  <c r="F117" i="9" s="1"/>
  <c r="G111" i="9"/>
  <c r="G112" i="9"/>
  <c r="G113" i="9"/>
  <c r="G114" i="9"/>
  <c r="G115" i="9"/>
  <c r="G116" i="9"/>
  <c r="E119" i="9"/>
  <c r="G119" i="9" s="1"/>
  <c r="F119" i="9"/>
  <c r="F128" i="9" s="1"/>
  <c r="F138" i="9" s="1"/>
  <c r="G120" i="9"/>
  <c r="G121" i="9"/>
  <c r="G122" i="9"/>
  <c r="G123" i="9"/>
  <c r="G124" i="9"/>
  <c r="G125" i="9"/>
  <c r="E126" i="9"/>
  <c r="G126" i="9" s="1"/>
  <c r="F126" i="9"/>
  <c r="G127" i="9"/>
  <c r="E129" i="9"/>
  <c r="G129" i="9" s="1"/>
  <c r="F129" i="9"/>
  <c r="F137" i="9" s="1"/>
  <c r="G130" i="9"/>
  <c r="G131" i="9"/>
  <c r="G132" i="9"/>
  <c r="G133" i="9"/>
  <c r="G134" i="9"/>
  <c r="G135" i="9"/>
  <c r="G136" i="9"/>
  <c r="G139" i="9"/>
  <c r="G142" i="9"/>
  <c r="E7" i="8"/>
  <c r="G7" i="8" s="1"/>
  <c r="F7" i="8"/>
  <c r="G8" i="8"/>
  <c r="G9" i="8"/>
  <c r="G10" i="8"/>
  <c r="E11" i="8"/>
  <c r="G11" i="8" s="1"/>
  <c r="F11" i="8"/>
  <c r="G12" i="8"/>
  <c r="G13" i="8"/>
  <c r="E14" i="8"/>
  <c r="F14" i="8"/>
  <c r="G14" i="8"/>
  <c r="G15" i="8"/>
  <c r="G16" i="8"/>
  <c r="E17" i="8"/>
  <c r="G17" i="8" s="1"/>
  <c r="F17" i="8"/>
  <c r="G18" i="8"/>
  <c r="G19" i="8"/>
  <c r="E20" i="8"/>
  <c r="G20" i="8" s="1"/>
  <c r="F20" i="8"/>
  <c r="F6" i="8" s="1"/>
  <c r="F47" i="8" s="1"/>
  <c r="G21" i="8"/>
  <c r="G22" i="8"/>
  <c r="G23" i="8"/>
  <c r="G24" i="8"/>
  <c r="G25" i="8"/>
  <c r="E26" i="8"/>
  <c r="G26" i="8" s="1"/>
  <c r="F26" i="8"/>
  <c r="G27" i="8"/>
  <c r="G28" i="8"/>
  <c r="G29" i="8"/>
  <c r="G30" i="8"/>
  <c r="G31" i="8"/>
  <c r="G32" i="8"/>
  <c r="G33" i="8"/>
  <c r="E34" i="8"/>
  <c r="G34" i="8" s="1"/>
  <c r="F34" i="8"/>
  <c r="E35" i="8"/>
  <c r="F35" i="8"/>
  <c r="G35" i="8"/>
  <c r="G36" i="8"/>
  <c r="G37" i="8"/>
  <c r="G38" i="8"/>
  <c r="G39" i="8"/>
  <c r="G40" i="8"/>
  <c r="G41" i="8"/>
  <c r="G42" i="8"/>
  <c r="E43" i="8"/>
  <c r="F43" i="8"/>
  <c r="G43" i="8" s="1"/>
  <c r="G44" i="8"/>
  <c r="G45" i="8"/>
  <c r="G46" i="8"/>
  <c r="E48" i="8"/>
  <c r="G48" i="8" s="1"/>
  <c r="F48" i="8"/>
  <c r="G49" i="8"/>
  <c r="G50" i="8"/>
  <c r="G51" i="8"/>
  <c r="G52" i="8"/>
  <c r="G53" i="8"/>
  <c r="G54" i="8"/>
  <c r="E55" i="8"/>
  <c r="G55" i="8" s="1"/>
  <c r="F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E71" i="8"/>
  <c r="G71" i="8" s="1"/>
  <c r="F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E97" i="8"/>
  <c r="F97" i="8"/>
  <c r="G97" i="8" s="1"/>
  <c r="G98" i="8"/>
  <c r="G99" i="8"/>
  <c r="E100" i="8"/>
  <c r="G100" i="8" s="1"/>
  <c r="F100" i="8"/>
  <c r="G101" i="8"/>
  <c r="E102" i="8"/>
  <c r="E104" i="8"/>
  <c r="F104" i="8"/>
  <c r="G104" i="8"/>
  <c r="G105" i="8"/>
  <c r="E106" i="8"/>
  <c r="G106" i="8" s="1"/>
  <c r="F106" i="8"/>
  <c r="F108" i="8" s="1"/>
  <c r="G107" i="8"/>
  <c r="G109" i="8"/>
  <c r="E110" i="8"/>
  <c r="G110" i="8" s="1"/>
  <c r="F110" i="8"/>
  <c r="F117" i="8" s="1"/>
  <c r="G111" i="8"/>
  <c r="G112" i="8"/>
  <c r="G113" i="8"/>
  <c r="G114" i="8"/>
  <c r="G115" i="8"/>
  <c r="G116" i="8"/>
  <c r="E117" i="8"/>
  <c r="G117" i="8" s="1"/>
  <c r="E119" i="8"/>
  <c r="G119" i="8" s="1"/>
  <c r="F119" i="8"/>
  <c r="F128" i="8" s="1"/>
  <c r="G120" i="8"/>
  <c r="G121" i="8"/>
  <c r="G122" i="8"/>
  <c r="G123" i="8"/>
  <c r="G124" i="8"/>
  <c r="G125" i="8"/>
  <c r="E126" i="8"/>
  <c r="G126" i="8" s="1"/>
  <c r="F126" i="8"/>
  <c r="G127" i="8"/>
  <c r="E129" i="8"/>
  <c r="G129" i="8" s="1"/>
  <c r="F129" i="8"/>
  <c r="F137" i="8" s="1"/>
  <c r="G130" i="8"/>
  <c r="G131" i="8"/>
  <c r="G132" i="8"/>
  <c r="G133" i="8"/>
  <c r="G134" i="8"/>
  <c r="G135" i="8"/>
  <c r="G136" i="8"/>
  <c r="G139" i="8"/>
  <c r="G142" i="8"/>
  <c r="E7" i="7"/>
  <c r="G7" i="7" s="1"/>
  <c r="F7" i="7"/>
  <c r="G8" i="7"/>
  <c r="G9" i="7"/>
  <c r="G10" i="7"/>
  <c r="E11" i="7"/>
  <c r="G11" i="7" s="1"/>
  <c r="F11" i="7"/>
  <c r="F6" i="7" s="1"/>
  <c r="F47" i="7" s="1"/>
  <c r="F103" i="7" s="1"/>
  <c r="G12" i="7"/>
  <c r="G13" i="7"/>
  <c r="E14" i="7"/>
  <c r="F14" i="7"/>
  <c r="G14" i="7" s="1"/>
  <c r="G15" i="7"/>
  <c r="G16" i="7"/>
  <c r="E17" i="7"/>
  <c r="F17" i="7"/>
  <c r="G17" i="7"/>
  <c r="G18" i="7"/>
  <c r="G19" i="7"/>
  <c r="E20" i="7"/>
  <c r="E6" i="7" s="1"/>
  <c r="F20" i="7"/>
  <c r="G21" i="7"/>
  <c r="G22" i="7"/>
  <c r="G23" i="7"/>
  <c r="G24" i="7"/>
  <c r="G25" i="7"/>
  <c r="E26" i="7"/>
  <c r="G26" i="7" s="1"/>
  <c r="F26" i="7"/>
  <c r="G27" i="7"/>
  <c r="G28" i="7"/>
  <c r="G29" i="7"/>
  <c r="G30" i="7"/>
  <c r="G31" i="7"/>
  <c r="G32" i="7"/>
  <c r="G33" i="7"/>
  <c r="E34" i="7"/>
  <c r="G34" i="7" s="1"/>
  <c r="E35" i="7"/>
  <c r="F35" i="7"/>
  <c r="F34" i="7" s="1"/>
  <c r="G35" i="7"/>
  <c r="G36" i="7"/>
  <c r="G37" i="7"/>
  <c r="G38" i="7"/>
  <c r="G39" i="7"/>
  <c r="G40" i="7"/>
  <c r="G41" i="7"/>
  <c r="G42" i="7"/>
  <c r="E43" i="7"/>
  <c r="G43" i="7" s="1"/>
  <c r="F43" i="7"/>
  <c r="G44" i="7"/>
  <c r="G45" i="7"/>
  <c r="G46" i="7"/>
  <c r="E48" i="7"/>
  <c r="G48" i="7" s="1"/>
  <c r="F48" i="7"/>
  <c r="G49" i="7"/>
  <c r="G50" i="7"/>
  <c r="G51" i="7"/>
  <c r="G52" i="7"/>
  <c r="G53" i="7"/>
  <c r="G54" i="7"/>
  <c r="E55" i="7"/>
  <c r="G55" i="7" s="1"/>
  <c r="F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E71" i="7"/>
  <c r="G71" i="7" s="1"/>
  <c r="F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E97" i="7"/>
  <c r="E102" i="7" s="1"/>
  <c r="G102" i="7" s="1"/>
  <c r="F97" i="7"/>
  <c r="F102" i="7" s="1"/>
  <c r="G98" i="7"/>
  <c r="G99" i="7"/>
  <c r="E100" i="7"/>
  <c r="F100" i="7"/>
  <c r="G100" i="7"/>
  <c r="G101" i="7"/>
  <c r="E104" i="7"/>
  <c r="F104" i="7"/>
  <c r="G104" i="7" s="1"/>
  <c r="G105" i="7"/>
  <c r="E106" i="7"/>
  <c r="G106" i="7" s="1"/>
  <c r="F106" i="7"/>
  <c r="G107" i="7"/>
  <c r="G109" i="7"/>
  <c r="E110" i="7"/>
  <c r="E117" i="7" s="1"/>
  <c r="G117" i="7" s="1"/>
  <c r="F110" i="7"/>
  <c r="F117" i="7" s="1"/>
  <c r="G111" i="7"/>
  <c r="G112" i="7"/>
  <c r="G113" i="7"/>
  <c r="G114" i="7"/>
  <c r="G115" i="7"/>
  <c r="G116" i="7"/>
  <c r="E119" i="7"/>
  <c r="G119" i="7" s="1"/>
  <c r="F119" i="7"/>
  <c r="G120" i="7"/>
  <c r="G121" i="7"/>
  <c r="G122" i="7"/>
  <c r="G123" i="7"/>
  <c r="G124" i="7"/>
  <c r="G125" i="7"/>
  <c r="E126" i="7"/>
  <c r="G126" i="7" s="1"/>
  <c r="F126" i="7"/>
  <c r="G127" i="7"/>
  <c r="F128" i="7"/>
  <c r="E129" i="7"/>
  <c r="G129" i="7" s="1"/>
  <c r="F129" i="7"/>
  <c r="F137" i="7" s="1"/>
  <c r="G130" i="7"/>
  <c r="G131" i="7"/>
  <c r="G132" i="7"/>
  <c r="G133" i="7"/>
  <c r="G134" i="7"/>
  <c r="G135" i="7"/>
  <c r="G136" i="7"/>
  <c r="G139" i="7"/>
  <c r="G142" i="7"/>
  <c r="G117" i="9" l="1"/>
  <c r="E118" i="11"/>
  <c r="G128" i="13"/>
  <c r="F47" i="14"/>
  <c r="F103" i="14" s="1"/>
  <c r="F141" i="14" s="1"/>
  <c r="F143" i="14" s="1"/>
  <c r="F138" i="8"/>
  <c r="G6" i="14"/>
  <c r="E47" i="14"/>
  <c r="G6" i="7"/>
  <c r="E47" i="7"/>
  <c r="G138" i="13"/>
  <c r="F118" i="13"/>
  <c r="G118" i="13" s="1"/>
  <c r="F118" i="9"/>
  <c r="E138" i="11"/>
  <c r="G138" i="11" s="1"/>
  <c r="G128" i="11"/>
  <c r="F141" i="11"/>
  <c r="F143" i="11" s="1"/>
  <c r="F47" i="13"/>
  <c r="F103" i="13" s="1"/>
  <c r="F141" i="13" s="1"/>
  <c r="F143" i="13" s="1"/>
  <c r="E138" i="10"/>
  <c r="F138" i="7"/>
  <c r="G6" i="13"/>
  <c r="E47" i="13"/>
  <c r="G102" i="14"/>
  <c r="F47" i="15"/>
  <c r="F103" i="15" s="1"/>
  <c r="F118" i="8"/>
  <c r="G34" i="9"/>
  <c r="E138" i="12"/>
  <c r="G138" i="12" s="1"/>
  <c r="G128" i="12"/>
  <c r="E118" i="12"/>
  <c r="G118" i="12" s="1"/>
  <c r="G108" i="12"/>
  <c r="G6" i="15"/>
  <c r="E47" i="15"/>
  <c r="E128" i="7"/>
  <c r="E108" i="7"/>
  <c r="E102" i="9"/>
  <c r="G102" i="9" s="1"/>
  <c r="E6" i="9"/>
  <c r="F102" i="10"/>
  <c r="F6" i="10"/>
  <c r="F47" i="10" s="1"/>
  <c r="F103" i="10" s="1"/>
  <c r="G119" i="12"/>
  <c r="F117" i="13"/>
  <c r="G117" i="13" s="1"/>
  <c r="G106" i="13"/>
  <c r="G7" i="14"/>
  <c r="F108" i="7"/>
  <c r="F118" i="7" s="1"/>
  <c r="F141" i="7" s="1"/>
  <c r="F143" i="7" s="1"/>
  <c r="F6" i="9"/>
  <c r="F47" i="9" s="1"/>
  <c r="F103" i="9" s="1"/>
  <c r="E128" i="8"/>
  <c r="E108" i="8"/>
  <c r="E102" i="10"/>
  <c r="E6" i="10"/>
  <c r="E34" i="12"/>
  <c r="G34" i="12" s="1"/>
  <c r="G110" i="7"/>
  <c r="E128" i="9"/>
  <c r="E108" i="9"/>
  <c r="F128" i="10"/>
  <c r="G128" i="10" s="1"/>
  <c r="E102" i="11"/>
  <c r="G102" i="11" s="1"/>
  <c r="E6" i="11"/>
  <c r="F102" i="12"/>
  <c r="F6" i="12"/>
  <c r="F47" i="12" s="1"/>
  <c r="F103" i="12" s="1"/>
  <c r="F141" i="12" s="1"/>
  <c r="F143" i="12" s="1"/>
  <c r="E34" i="13"/>
  <c r="G34" i="13" s="1"/>
  <c r="E137" i="14"/>
  <c r="F34" i="14"/>
  <c r="G34" i="14" s="1"/>
  <c r="E6" i="8"/>
  <c r="E108" i="14"/>
  <c r="F138" i="15"/>
  <c r="F118" i="15"/>
  <c r="G118" i="15" s="1"/>
  <c r="E137" i="7"/>
  <c r="G137" i="7" s="1"/>
  <c r="E108" i="10"/>
  <c r="F108" i="11"/>
  <c r="F118" i="11" s="1"/>
  <c r="E102" i="12"/>
  <c r="G102" i="12" s="1"/>
  <c r="F102" i="13"/>
  <c r="G102" i="13" s="1"/>
  <c r="E137" i="15"/>
  <c r="G20" i="7"/>
  <c r="E137" i="8"/>
  <c r="G137" i="8" s="1"/>
  <c r="G110" i="9"/>
  <c r="G97" i="14"/>
  <c r="G97" i="7"/>
  <c r="E137" i="9"/>
  <c r="G137" i="9" s="1"/>
  <c r="F137" i="10"/>
  <c r="G137" i="10" s="1"/>
  <c r="G110" i="10"/>
  <c r="G14" i="14"/>
  <c r="G97" i="15"/>
  <c r="F102" i="8"/>
  <c r="F103" i="8" s="1"/>
  <c r="F141" i="8" s="1"/>
  <c r="F143" i="8" s="1"/>
  <c r="F117" i="11"/>
  <c r="G117" i="11" s="1"/>
  <c r="I8" i="6"/>
  <c r="K8" i="6" s="1"/>
  <c r="I9" i="6"/>
  <c r="K9" i="6"/>
  <c r="I10" i="6"/>
  <c r="K10" i="6" s="1"/>
  <c r="I11" i="6"/>
  <c r="K11" i="6"/>
  <c r="I12" i="6"/>
  <c r="K12" i="6" s="1"/>
  <c r="I13" i="6"/>
  <c r="K13" i="6"/>
  <c r="E14" i="6"/>
  <c r="I14" i="6" s="1"/>
  <c r="K14" i="6" s="1"/>
  <c r="F14" i="6"/>
  <c r="G14" i="6"/>
  <c r="H14" i="6"/>
  <c r="J14" i="6"/>
  <c r="J23" i="6" s="1"/>
  <c r="J43" i="6" s="1"/>
  <c r="J45" i="6" s="1"/>
  <c r="I15" i="6"/>
  <c r="K15" i="6" s="1"/>
  <c r="I16" i="6"/>
  <c r="K16" i="6" s="1"/>
  <c r="I17" i="6"/>
  <c r="K17" i="6" s="1"/>
  <c r="I18" i="6"/>
  <c r="K18" i="6" s="1"/>
  <c r="I19" i="6"/>
  <c r="K19" i="6" s="1"/>
  <c r="I20" i="6"/>
  <c r="K20" i="6" s="1"/>
  <c r="I21" i="6"/>
  <c r="K21" i="6" s="1"/>
  <c r="E22" i="6"/>
  <c r="E23" i="6" s="1"/>
  <c r="F22" i="6"/>
  <c r="G22" i="6"/>
  <c r="G23" i="6" s="1"/>
  <c r="H22" i="6"/>
  <c r="H23" i="6" s="1"/>
  <c r="J22" i="6"/>
  <c r="F23" i="6"/>
  <c r="I24" i="6"/>
  <c r="K24" i="6" s="1"/>
  <c r="I25" i="6"/>
  <c r="K25" i="6" s="1"/>
  <c r="E26" i="6"/>
  <c r="E31" i="6" s="1"/>
  <c r="F26" i="6"/>
  <c r="G26" i="6"/>
  <c r="H26" i="6"/>
  <c r="J26" i="6"/>
  <c r="I27" i="6"/>
  <c r="K27" i="6"/>
  <c r="I28" i="6"/>
  <c r="K28" i="6" s="1"/>
  <c r="I29" i="6"/>
  <c r="K29" i="6"/>
  <c r="E30" i="6"/>
  <c r="F30" i="6"/>
  <c r="F31" i="6" s="1"/>
  <c r="G30" i="6"/>
  <c r="H30" i="6"/>
  <c r="H31" i="6" s="1"/>
  <c r="J30" i="6"/>
  <c r="G31" i="6"/>
  <c r="J31" i="6"/>
  <c r="I32" i="6"/>
  <c r="K32" i="6"/>
  <c r="I33" i="6"/>
  <c r="K33" i="6"/>
  <c r="I34" i="6"/>
  <c r="K34" i="6"/>
  <c r="I35" i="6"/>
  <c r="K35" i="6" s="1"/>
  <c r="E36" i="6"/>
  <c r="F36" i="6"/>
  <c r="I36" i="6" s="1"/>
  <c r="K36" i="6" s="1"/>
  <c r="G36" i="6"/>
  <c r="G42" i="6" s="1"/>
  <c r="H36" i="6"/>
  <c r="H42" i="6" s="1"/>
  <c r="J36" i="6"/>
  <c r="I37" i="6"/>
  <c r="K37" i="6" s="1"/>
  <c r="I38" i="6"/>
  <c r="K38" i="6"/>
  <c r="I39" i="6"/>
  <c r="K39" i="6" s="1"/>
  <c r="I40" i="6"/>
  <c r="K40" i="6"/>
  <c r="E41" i="6"/>
  <c r="F41" i="6"/>
  <c r="G41" i="6"/>
  <c r="H41" i="6"/>
  <c r="I41" i="6"/>
  <c r="K41" i="6" s="1"/>
  <c r="J41" i="6"/>
  <c r="E42" i="6"/>
  <c r="J42" i="6"/>
  <c r="I44" i="6"/>
  <c r="K44" i="6"/>
  <c r="J8" i="4"/>
  <c r="L8" i="4" s="1"/>
  <c r="J9" i="4"/>
  <c r="L9" i="4" s="1"/>
  <c r="J10" i="4"/>
  <c r="L10" i="4"/>
  <c r="J11" i="4"/>
  <c r="L11" i="4" s="1"/>
  <c r="J12" i="4"/>
  <c r="L12" i="4" s="1"/>
  <c r="J13" i="4"/>
  <c r="L13" i="4" s="1"/>
  <c r="E14" i="4"/>
  <c r="E23" i="4" s="1"/>
  <c r="F14" i="4"/>
  <c r="J14" i="4" s="1"/>
  <c r="L14" i="4" s="1"/>
  <c r="G14" i="4"/>
  <c r="H14" i="4"/>
  <c r="I14" i="4"/>
  <c r="I23" i="4" s="1"/>
  <c r="I43" i="4" s="1"/>
  <c r="I45" i="4" s="1"/>
  <c r="K14" i="4"/>
  <c r="J15" i="4"/>
  <c r="L15" i="4"/>
  <c r="J16" i="4"/>
  <c r="L16" i="4" s="1"/>
  <c r="J17" i="4"/>
  <c r="L17" i="4" s="1"/>
  <c r="J18" i="4"/>
  <c r="L18" i="4" s="1"/>
  <c r="J19" i="4"/>
  <c r="L19" i="4"/>
  <c r="J20" i="4"/>
  <c r="L20" i="4" s="1"/>
  <c r="J21" i="4"/>
  <c r="L21" i="4" s="1"/>
  <c r="E22" i="4"/>
  <c r="F22" i="4"/>
  <c r="G22" i="4"/>
  <c r="J22" i="4" s="1"/>
  <c r="L22" i="4" s="1"/>
  <c r="H22" i="4"/>
  <c r="I22" i="4"/>
  <c r="K22" i="4"/>
  <c r="G23" i="4"/>
  <c r="H23" i="4"/>
  <c r="H43" i="4" s="1"/>
  <c r="H45" i="4" s="1"/>
  <c r="K23" i="4"/>
  <c r="K43" i="4" s="1"/>
  <c r="K45" i="4" s="1"/>
  <c r="J24" i="4"/>
  <c r="L24" i="4" s="1"/>
  <c r="J25" i="4"/>
  <c r="L25" i="4"/>
  <c r="E26" i="4"/>
  <c r="J26" i="4" s="1"/>
  <c r="L26" i="4" s="1"/>
  <c r="F26" i="4"/>
  <c r="G26" i="4"/>
  <c r="G31" i="4" s="1"/>
  <c r="H26" i="4"/>
  <c r="H31" i="4" s="1"/>
  <c r="I26" i="4"/>
  <c r="K26" i="4"/>
  <c r="K31" i="4" s="1"/>
  <c r="J27" i="4"/>
  <c r="L27" i="4" s="1"/>
  <c r="J28" i="4"/>
  <c r="L28" i="4" s="1"/>
  <c r="J29" i="4"/>
  <c r="L29" i="4" s="1"/>
  <c r="E30" i="4"/>
  <c r="J30" i="4" s="1"/>
  <c r="L30" i="4" s="1"/>
  <c r="F30" i="4"/>
  <c r="F31" i="4" s="1"/>
  <c r="G30" i="4"/>
  <c r="H30" i="4"/>
  <c r="I30" i="4"/>
  <c r="I31" i="4" s="1"/>
  <c r="K30" i="4"/>
  <c r="J32" i="4"/>
  <c r="L32" i="4"/>
  <c r="J33" i="4"/>
  <c r="L33" i="4" s="1"/>
  <c r="J34" i="4"/>
  <c r="L34" i="4" s="1"/>
  <c r="J35" i="4"/>
  <c r="L35" i="4" s="1"/>
  <c r="E36" i="4"/>
  <c r="J36" i="4" s="1"/>
  <c r="L36" i="4" s="1"/>
  <c r="F36" i="4"/>
  <c r="F42" i="4" s="1"/>
  <c r="G36" i="4"/>
  <c r="H36" i="4"/>
  <c r="I36" i="4"/>
  <c r="K36" i="4"/>
  <c r="J37" i="4"/>
  <c r="L37" i="4"/>
  <c r="J38" i="4"/>
  <c r="L38" i="4" s="1"/>
  <c r="J39" i="4"/>
  <c r="L39" i="4"/>
  <c r="J40" i="4"/>
  <c r="L40" i="4" s="1"/>
  <c r="E41" i="4"/>
  <c r="F41" i="4"/>
  <c r="J41" i="4" s="1"/>
  <c r="L41" i="4" s="1"/>
  <c r="G41" i="4"/>
  <c r="H41" i="4"/>
  <c r="I41" i="4"/>
  <c r="I42" i="4" s="1"/>
  <c r="K41" i="4"/>
  <c r="E42" i="4"/>
  <c r="G42" i="4"/>
  <c r="H42" i="4"/>
  <c r="K42" i="4"/>
  <c r="J44" i="4"/>
  <c r="L44" i="4"/>
  <c r="G137" i="15" l="1"/>
  <c r="E138" i="15"/>
  <c r="G138" i="15" s="1"/>
  <c r="G6" i="8"/>
  <c r="E47" i="8"/>
  <c r="E118" i="9"/>
  <c r="G118" i="9" s="1"/>
  <c r="G108" i="9"/>
  <c r="F141" i="9"/>
  <c r="F143" i="9" s="1"/>
  <c r="G6" i="9"/>
  <c r="E47" i="9"/>
  <c r="G108" i="8"/>
  <c r="E118" i="8"/>
  <c r="G118" i="8" s="1"/>
  <c r="G102" i="8"/>
  <c r="E103" i="7"/>
  <c r="G47" i="7"/>
  <c r="F141" i="10"/>
  <c r="F143" i="10" s="1"/>
  <c r="E138" i="14"/>
  <c r="G138" i="14" s="1"/>
  <c r="G137" i="14"/>
  <c r="E118" i="10"/>
  <c r="G118" i="10" s="1"/>
  <c r="G108" i="10"/>
  <c r="G108" i="7"/>
  <c r="E118" i="7"/>
  <c r="G118" i="7" s="1"/>
  <c r="G6" i="12"/>
  <c r="G108" i="14"/>
  <c r="E118" i="14"/>
  <c r="G118" i="14" s="1"/>
  <c r="G128" i="7"/>
  <c r="E138" i="7"/>
  <c r="G138" i="7" s="1"/>
  <c r="E47" i="12"/>
  <c r="G47" i="14"/>
  <c r="E103" i="14"/>
  <c r="G108" i="11"/>
  <c r="G128" i="8"/>
  <c r="E138" i="8"/>
  <c r="G138" i="8" s="1"/>
  <c r="E47" i="10"/>
  <c r="G6" i="10"/>
  <c r="E103" i="15"/>
  <c r="G47" i="15"/>
  <c r="G118" i="11"/>
  <c r="F138" i="10"/>
  <c r="G47" i="13"/>
  <c r="E103" i="13"/>
  <c r="E138" i="9"/>
  <c r="G138" i="9" s="1"/>
  <c r="G128" i="9"/>
  <c r="E47" i="11"/>
  <c r="G6" i="11"/>
  <c r="G102" i="10"/>
  <c r="F141" i="15"/>
  <c r="F143" i="15" s="1"/>
  <c r="G138" i="10"/>
  <c r="K23" i="6"/>
  <c r="F43" i="6"/>
  <c r="F45" i="6" s="1"/>
  <c r="G43" i="6"/>
  <c r="G45" i="6" s="1"/>
  <c r="I42" i="6"/>
  <c r="K42" i="6"/>
  <c r="I31" i="6"/>
  <c r="E43" i="6"/>
  <c r="I23" i="6"/>
  <c r="H43" i="6"/>
  <c r="H45" i="6" s="1"/>
  <c r="I26" i="6"/>
  <c r="K26" i="6" s="1"/>
  <c r="K31" i="6" s="1"/>
  <c r="F42" i="6"/>
  <c r="I22" i="6"/>
  <c r="K22" i="6" s="1"/>
  <c r="I30" i="6"/>
  <c r="K30" i="6" s="1"/>
  <c r="L23" i="4"/>
  <c r="L43" i="4" s="1"/>
  <c r="L45" i="4" s="1"/>
  <c r="J42" i="4"/>
  <c r="L31" i="4"/>
  <c r="L42" i="4"/>
  <c r="G43" i="4"/>
  <c r="G45" i="4" s="1"/>
  <c r="E31" i="4"/>
  <c r="J31" i="4" s="1"/>
  <c r="F23" i="4"/>
  <c r="F43" i="4" s="1"/>
  <c r="F45" i="4" s="1"/>
  <c r="G103" i="13" l="1"/>
  <c r="E141" i="13"/>
  <c r="E103" i="8"/>
  <c r="G47" i="8"/>
  <c r="E141" i="15"/>
  <c r="G103" i="15"/>
  <c r="E141" i="14"/>
  <c r="G103" i="14"/>
  <c r="E141" i="7"/>
  <c r="G103" i="7"/>
  <c r="E103" i="11"/>
  <c r="G47" i="11"/>
  <c r="G47" i="12"/>
  <c r="E103" i="12"/>
  <c r="E103" i="10"/>
  <c r="G47" i="10"/>
  <c r="E103" i="9"/>
  <c r="G47" i="9"/>
  <c r="K43" i="6"/>
  <c r="K45" i="6" s="1"/>
  <c r="E45" i="6"/>
  <c r="I45" i="6" s="1"/>
  <c r="I43" i="6"/>
  <c r="J23" i="4"/>
  <c r="E43" i="4"/>
  <c r="E141" i="9" l="1"/>
  <c r="G103" i="9"/>
  <c r="G141" i="15"/>
  <c r="E143" i="15"/>
  <c r="G143" i="15" s="1"/>
  <c r="G141" i="7"/>
  <c r="E143" i="7"/>
  <c r="G143" i="7" s="1"/>
  <c r="G103" i="10"/>
  <c r="E141" i="10"/>
  <c r="E143" i="13"/>
  <c r="G143" i="13" s="1"/>
  <c r="G141" i="13"/>
  <c r="E143" i="14"/>
  <c r="G143" i="14" s="1"/>
  <c r="G141" i="14"/>
  <c r="G103" i="12"/>
  <c r="E141" i="12"/>
  <c r="G103" i="11"/>
  <c r="E141" i="11"/>
  <c r="E141" i="8"/>
  <c r="G103" i="8"/>
  <c r="E45" i="4"/>
  <c r="J45" i="4" s="1"/>
  <c r="J43" i="4"/>
  <c r="H8" i="3"/>
  <c r="J8" i="3" s="1"/>
  <c r="H9" i="3"/>
  <c r="J9" i="3" s="1"/>
  <c r="H10" i="3"/>
  <c r="J10" i="3" s="1"/>
  <c r="H11" i="3"/>
  <c r="J11" i="3"/>
  <c r="H12" i="3"/>
  <c r="J12" i="3" s="1"/>
  <c r="H13" i="3"/>
  <c r="J13" i="3" s="1"/>
  <c r="E14" i="3"/>
  <c r="F14" i="3"/>
  <c r="G14" i="3"/>
  <c r="H14" i="3"/>
  <c r="J14" i="3" s="1"/>
  <c r="I14" i="3"/>
  <c r="I23" i="3" s="1"/>
  <c r="I41" i="3" s="1"/>
  <c r="I43" i="3" s="1"/>
  <c r="H15" i="3"/>
  <c r="J15" i="3" s="1"/>
  <c r="H16" i="3"/>
  <c r="J16" i="3"/>
  <c r="H17" i="3"/>
  <c r="J17" i="3"/>
  <c r="H18" i="3"/>
  <c r="J18" i="3" s="1"/>
  <c r="H19" i="3"/>
  <c r="J19" i="3" s="1"/>
  <c r="H20" i="3"/>
  <c r="J20" i="3"/>
  <c r="H21" i="3"/>
  <c r="J21" i="3"/>
  <c r="E22" i="3"/>
  <c r="H22" i="3" s="1"/>
  <c r="J22" i="3" s="1"/>
  <c r="F22" i="3"/>
  <c r="G22" i="3"/>
  <c r="I22" i="3"/>
  <c r="F23" i="3"/>
  <c r="G23" i="3"/>
  <c r="H24" i="3"/>
  <c r="J24" i="3"/>
  <c r="H25" i="3"/>
  <c r="J25" i="3"/>
  <c r="E26" i="3"/>
  <c r="E31" i="3" s="1"/>
  <c r="H31" i="3" s="1"/>
  <c r="F26" i="3"/>
  <c r="F31" i="3" s="1"/>
  <c r="G26" i="3"/>
  <c r="G31" i="3" s="1"/>
  <c r="G41" i="3" s="1"/>
  <c r="G43" i="3" s="1"/>
  <c r="I26" i="3"/>
  <c r="H27" i="3"/>
  <c r="J27" i="3"/>
  <c r="H28" i="3"/>
  <c r="J28" i="3" s="1"/>
  <c r="H29" i="3"/>
  <c r="J29" i="3" s="1"/>
  <c r="E30" i="3"/>
  <c r="F30" i="3"/>
  <c r="G30" i="3"/>
  <c r="H30" i="3"/>
  <c r="J30" i="3" s="1"/>
  <c r="I30" i="3"/>
  <c r="I31" i="3" s="1"/>
  <c r="H32" i="3"/>
  <c r="J32" i="3" s="1"/>
  <c r="H33" i="3"/>
  <c r="J33" i="3" s="1"/>
  <c r="H34" i="3"/>
  <c r="J34" i="3"/>
  <c r="E35" i="3"/>
  <c r="H35" i="3" s="1"/>
  <c r="J35" i="3" s="1"/>
  <c r="F35" i="3"/>
  <c r="F40" i="3" s="1"/>
  <c r="G35" i="3"/>
  <c r="G40" i="3" s="1"/>
  <c r="I35" i="3"/>
  <c r="I40" i="3" s="1"/>
  <c r="H36" i="3"/>
  <c r="J36" i="3"/>
  <c r="H37" i="3"/>
  <c r="J37" i="3"/>
  <c r="H38" i="3"/>
  <c r="J38" i="3" s="1"/>
  <c r="E39" i="3"/>
  <c r="H39" i="3" s="1"/>
  <c r="J39" i="3" s="1"/>
  <c r="F39" i="3"/>
  <c r="G39" i="3"/>
  <c r="I39" i="3"/>
  <c r="E40" i="3"/>
  <c r="H42" i="3"/>
  <c r="J42" i="3"/>
  <c r="G141" i="11" l="1"/>
  <c r="E143" i="11"/>
  <c r="G143" i="11" s="1"/>
  <c r="E143" i="12"/>
  <c r="G143" i="12" s="1"/>
  <c r="G141" i="12"/>
  <c r="G141" i="10"/>
  <c r="E143" i="10"/>
  <c r="G143" i="10" s="1"/>
  <c r="G141" i="8"/>
  <c r="E143" i="8"/>
  <c r="G143" i="8" s="1"/>
  <c r="G141" i="9"/>
  <c r="E143" i="9"/>
  <c r="G143" i="9" s="1"/>
  <c r="H40" i="3"/>
  <c r="J40" i="3"/>
  <c r="F41" i="3"/>
  <c r="F43" i="3" s="1"/>
  <c r="J23" i="3"/>
  <c r="E23" i="3"/>
  <c r="H26" i="3"/>
  <c r="J26" i="3" s="1"/>
  <c r="J31" i="3" s="1"/>
  <c r="G42" i="1"/>
  <c r="G39" i="1"/>
  <c r="G37" i="1"/>
  <c r="F37" i="1"/>
  <c r="E37" i="1"/>
  <c r="G36" i="1"/>
  <c r="G35" i="1"/>
  <c r="F34" i="1"/>
  <c r="F38" i="1" s="1"/>
  <c r="E34" i="1"/>
  <c r="G34" i="1" s="1"/>
  <c r="G33" i="1"/>
  <c r="G32" i="1"/>
  <c r="E31" i="1"/>
  <c r="G31" i="1" s="1"/>
  <c r="F30" i="1"/>
  <c r="E30" i="1"/>
  <c r="G30" i="1" s="1"/>
  <c r="G29" i="1"/>
  <c r="G28" i="1"/>
  <c r="G27" i="1"/>
  <c r="F26" i="1"/>
  <c r="F31" i="1" s="1"/>
  <c r="E26" i="1"/>
  <c r="G25" i="1"/>
  <c r="G24" i="1"/>
  <c r="F22" i="1"/>
  <c r="E22" i="1"/>
  <c r="G22" i="1" s="1"/>
  <c r="G21" i="1"/>
  <c r="G20" i="1"/>
  <c r="G19" i="1"/>
  <c r="G18" i="1"/>
  <c r="G17" i="1"/>
  <c r="G16" i="1"/>
  <c r="G15" i="1"/>
  <c r="F14" i="1"/>
  <c r="F23" i="1" s="1"/>
  <c r="E14" i="1"/>
  <c r="G14" i="1" s="1"/>
  <c r="G13" i="1"/>
  <c r="G12" i="1"/>
  <c r="G11" i="1"/>
  <c r="G10" i="1"/>
  <c r="G9" i="1"/>
  <c r="G8" i="1"/>
  <c r="J41" i="3" l="1"/>
  <c r="J43" i="3" s="1"/>
  <c r="H23" i="3"/>
  <c r="E41" i="3"/>
  <c r="F41" i="1"/>
  <c r="F43" i="1" s="1"/>
  <c r="G26" i="1"/>
  <c r="E23" i="1"/>
  <c r="E38" i="1"/>
  <c r="G38" i="1" s="1"/>
  <c r="H41" i="3" l="1"/>
  <c r="E43" i="3"/>
  <c r="H43" i="3" s="1"/>
  <c r="G23" i="1"/>
  <c r="E41" i="1"/>
  <c r="E43" i="1" l="1"/>
  <c r="G43" i="1" s="1"/>
  <c r="G41" i="1"/>
</calcChain>
</file>

<file path=xl/sharedStrings.xml><?xml version="1.0" encoding="utf-8"?>
<sst xmlns="http://schemas.openxmlformats.org/spreadsheetml/2006/main" count="1623" uniqueCount="174">
  <si>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</si>
  <si>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</si>
  <si>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</si>
  <si>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</si>
  <si>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</si>
  <si>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</si>
  <si>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</si>
  <si>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</si>
  <si>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</si>
  <si>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</si>
  <si>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</si>
  <si>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</si>
  <si>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</si>
  <si>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借入金利息補助金収入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</si>
  <si>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</si>
  <si>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</si>
  <si>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</si>
  <si>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</si>
  <si>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</si>
  <si>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</si>
  <si>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</si>
  <si>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</si>
  <si>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</si>
  <si>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</si>
  <si>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</si>
  <si>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</si>
  <si>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</si>
  <si>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</si>
  <si>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</si>
  <si>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</si>
  <si>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</si>
  <si>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施設整備等収入計（４）</t>
  </si>
  <si>
    <t>設備資金借入金元金償還支出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</si>
  <si>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</si>
  <si>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</si>
  <si>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</si>
  <si>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</si>
  <si>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</si>
  <si>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</si>
  <si>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その他の活動による収入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</si>
  <si>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</si>
  <si>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</si>
  <si>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</si>
  <si>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</si>
  <si>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</si>
  <si>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</si>
  <si>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</si>
  <si>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</si>
  <si>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</si>
  <si>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当期末支払資金残高（１０）＋（１１）</t>
    <phoneticPr fontId="1"/>
  </si>
  <si>
    <t>前期末支払資金残高（１１）</t>
    <phoneticPr fontId="1"/>
  </si>
  <si>
    <t>当期資金収支差額合計（１０）＝（３）＋（６）＋（９）</t>
    <phoneticPr fontId="1"/>
  </si>
  <si>
    <t>事業区分間繰入金支出</t>
  </si>
  <si>
    <t>事業区分間繰入金収入</t>
  </si>
  <si>
    <t>法人合計</t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</si>
  <si>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</si>
  <si>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合計</t>
    <rPh sb="0" eb="2">
      <t>ゴウケイ</t>
    </rPh>
    <phoneticPr fontId="1"/>
  </si>
  <si>
    <t>収益事業</t>
    <rPh sb="0" eb="2">
      <t>シュウエキ</t>
    </rPh>
    <rPh sb="2" eb="4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</si>
  <si>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</si>
  <si>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</si>
  <si>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資金収支内訳表</t>
    <phoneticPr fontId="4"/>
  </si>
  <si>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</si>
  <si>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拠点区分間繰入金支出</t>
  </si>
  <si>
    <t>拠点区分間繰入金収入</t>
  </si>
  <si>
    <t>事業区分合計</t>
    <rPh sb="0" eb="2">
      <t>ジギョウ</t>
    </rPh>
    <rPh sb="2" eb="4">
      <t>クブン</t>
    </rPh>
    <rPh sb="4" eb="6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</si>
  <si>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</si>
  <si>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</si>
  <si>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グループホームなごみ筒井</t>
    <phoneticPr fontId="1"/>
  </si>
  <si>
    <t>本部</t>
    <phoneticPr fontId="1"/>
  </si>
  <si>
    <t>グループホームむつみあい</t>
    <phoneticPr fontId="1"/>
  </si>
  <si>
    <t>ケアハウスやすらぎ</t>
    <phoneticPr fontId="1"/>
  </si>
  <si>
    <t>特別養護老人ホームやすらぎ園</t>
    <phoneticPr fontId="1"/>
  </si>
  <si>
    <t>社会福祉事業区分  資金収支内訳表</t>
    <phoneticPr fontId="4"/>
  </si>
  <si>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</si>
  <si>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法人後見事業</t>
    <phoneticPr fontId="1"/>
  </si>
  <si>
    <t>地域支援事業</t>
    <phoneticPr fontId="1"/>
  </si>
  <si>
    <t>老人居宅介護支援事業</t>
    <phoneticPr fontId="1"/>
  </si>
  <si>
    <t>訪問入浴介護事業</t>
    <phoneticPr fontId="1"/>
  </si>
  <si>
    <t>公益事業区分  資金収支内訳表</t>
    <phoneticPr fontId="4"/>
  </si>
  <si>
    <t>　長期預り金積立資産支出</t>
  </si>
  <si>
    <t>　備品等購入積立資産支出</t>
  </si>
  <si>
    <t>　修繕積立資産支出</t>
  </si>
  <si>
    <t>　人件費積立資産支出</t>
  </si>
  <si>
    <t>　長期預り金収入</t>
  </si>
  <si>
    <t>　備品等購入積立資産取崩収入</t>
  </si>
  <si>
    <t>　人件費積立資産取崩収入</t>
  </si>
  <si>
    <t>　修繕積立資産取崩収入</t>
  </si>
  <si>
    <t>　長期預り金積立資産取崩収入</t>
  </si>
  <si>
    <t>　ソフトウェア取得支出</t>
  </si>
  <si>
    <t>　器具及び備品取得支出</t>
  </si>
  <si>
    <t>　車輌運搬具取得支出</t>
  </si>
  <si>
    <t>　構築物取得支出</t>
  </si>
  <si>
    <t>　建物取得支出</t>
  </si>
  <si>
    <t>　施設整備等寄附金収入</t>
  </si>
  <si>
    <t>　施設整備等補助金収入</t>
  </si>
  <si>
    <t>　徴収不能額</t>
  </si>
  <si>
    <t>　雑支出</t>
  </si>
  <si>
    <t>　利用者等外給食費支出</t>
  </si>
  <si>
    <t>　諸会費支出</t>
  </si>
  <si>
    <t>　渉外費支出</t>
  </si>
  <si>
    <t>　保守料支出</t>
  </si>
  <si>
    <t>　租税公課支出</t>
  </si>
  <si>
    <t>　土地・建物賃借料支出</t>
  </si>
  <si>
    <t>　賃借料支出</t>
  </si>
  <si>
    <t>　保険料支出</t>
  </si>
  <si>
    <t>　手数料支出</t>
  </si>
  <si>
    <t>　業務委託費支出</t>
  </si>
  <si>
    <t>　広報費支出</t>
  </si>
  <si>
    <t>　会議費支出</t>
  </si>
  <si>
    <t>　通信運搬費支出</t>
  </si>
  <si>
    <t>　修繕費支出</t>
  </si>
  <si>
    <t>　燃料費支出</t>
  </si>
  <si>
    <t>　水道光熱費支出</t>
  </si>
  <si>
    <t>　印刷製本費支出</t>
  </si>
  <si>
    <t>　事務消耗品費支出</t>
  </si>
  <si>
    <t>　研修研究費支出</t>
  </si>
  <si>
    <t>　旅費交通費支出</t>
  </si>
  <si>
    <t>　職員被服費支出</t>
  </si>
  <si>
    <t>　福利厚生費支出</t>
  </si>
  <si>
    <t>　事業修繕費支出</t>
  </si>
  <si>
    <t>　車輌費支出</t>
  </si>
  <si>
    <t>　消耗器具備品費支出</t>
  </si>
  <si>
    <t>　教養娯楽費支出</t>
  </si>
  <si>
    <t>　被服費支出</t>
  </si>
  <si>
    <t>　医療費支出</t>
  </si>
  <si>
    <t>　保健衛生費支出</t>
  </si>
  <si>
    <t>　医薬品費支出</t>
  </si>
  <si>
    <t>　介護用品費支出</t>
  </si>
  <si>
    <t>　給食費支出</t>
  </si>
  <si>
    <t>　法定福利費支出</t>
  </si>
  <si>
    <t>　退職給付支出</t>
  </si>
  <si>
    <t>　非常勤職員給与支出</t>
  </si>
  <si>
    <t>　職員賞与支出</t>
  </si>
  <si>
    <t>　職員給料支出</t>
  </si>
  <si>
    <t>　役員報酬支出</t>
  </si>
  <si>
    <t>　雑収入</t>
  </si>
  <si>
    <t>　利用者等外給食費収入</t>
  </si>
  <si>
    <t>　受入研修費収入</t>
  </si>
  <si>
    <t>　　その他の事業収入</t>
  </si>
  <si>
    <t>　　補助金事業収入（一般）</t>
  </si>
  <si>
    <t>　　その他の利用料収入</t>
  </si>
  <si>
    <t>　　管理費収入</t>
  </si>
  <si>
    <t>　運営事業収入</t>
  </si>
  <si>
    <t>　　受託事業収入（一般）</t>
  </si>
  <si>
    <t>　　受託事業収入（公費）</t>
  </si>
  <si>
    <t>　　市町村特別事業収入（一般）</t>
  </si>
  <si>
    <t>　　市町村特別事業収入（公費）</t>
  </si>
  <si>
    <t>　　補助金事業収入（公費）</t>
  </si>
  <si>
    <t>　その他の事業収入</t>
  </si>
  <si>
    <t>　　居住費収入（一般）</t>
  </si>
  <si>
    <t>　　居住費収入（公費）</t>
  </si>
  <si>
    <t>　　食費収入（一般）</t>
  </si>
  <si>
    <t>　　食費収入（公費）</t>
  </si>
  <si>
    <t>　利用者等利用料収入</t>
  </si>
  <si>
    <t>　　介護予防支援介護料収入</t>
  </si>
  <si>
    <t>　　居宅介護支援介護料収入</t>
  </si>
  <si>
    <t>　居宅介護支援介護料収入</t>
  </si>
  <si>
    <t>　　介護負担金収入（一般）</t>
  </si>
  <si>
    <t>　　介護報酬収入</t>
  </si>
  <si>
    <t>　地域密着型介護料収入</t>
  </si>
  <si>
    <t>　居宅介護料収入</t>
  </si>
  <si>
    <t>　　利用者負担金収入（一般）</t>
  </si>
  <si>
    <t>　　利用者負担金収入（公費）</t>
  </si>
  <si>
    <t>　施設介護料収入</t>
  </si>
  <si>
    <t>特別養護老人ホームやすらぎ園拠点区分  資金収支計算書</t>
    <phoneticPr fontId="4"/>
  </si>
  <si>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</si>
  <si>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ケアハウスやすらぎ拠点区分  資金収支計算書</t>
    <phoneticPr fontId="4"/>
  </si>
  <si>
    <t>グループホームむつみあい拠点区分  資金収支計算書</t>
    <phoneticPr fontId="4"/>
  </si>
  <si>
    <t>本部拠点区分  資金収支計算書</t>
    <phoneticPr fontId="4"/>
  </si>
  <si>
    <t>訪問入浴介護事業拠点区分  資金収支計算書</t>
    <phoneticPr fontId="4"/>
  </si>
  <si>
    <t>老人居宅介護支援事業拠点区分  資金収支計算書</t>
    <phoneticPr fontId="4"/>
  </si>
  <si>
    <t>地域支援事業拠点区分  資金収支計算書</t>
    <phoneticPr fontId="4"/>
  </si>
  <si>
    <t>グループホームなごみ筒井拠点区分  資金収支計算書</t>
    <phoneticPr fontId="4"/>
  </si>
  <si>
    <t>法人後見事業拠点区分  資金収支計算書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</si>
</sst>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horizontal="left" vertical="top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Protection="1">
      <alignment vertical="center"/>
      <protection locked="0"/>
    </xf>
    <xf numFmtId="0" fontId="8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2" xfId="2" applyFont="1" applyBorder="1" applyAlignment="1">
      <alignment vertical="center" shrinkToFit="1"/>
    </xf>
    <xf numFmtId="176" fontId="10" fillId="0" borderId="2" xfId="0" applyNumberFormat="1" applyFont="1" applyBorder="1" applyProtection="1">
      <alignment vertical="center"/>
      <protection locked="0"/>
    </xf>
    <xf numFmtId="176" fontId="10" fillId="0" borderId="2" xfId="2" applyNumberFormat="1" applyFont="1" applyBorder="1" applyAlignment="1" applyProtection="1">
      <alignment vertical="center" shrinkToFit="1"/>
      <protection locked="0"/>
    </xf>
    <xf numFmtId="0" fontId="8" fillId="0" borderId="3" xfId="2" applyFont="1" applyBorder="1" applyAlignment="1">
      <alignment vertical="center" shrinkToFit="1"/>
    </xf>
    <xf numFmtId="176" fontId="10" fillId="0" borderId="3" xfId="0" applyNumberFormat="1" applyFont="1" applyBorder="1" applyProtection="1">
      <alignment vertical="center"/>
      <protection locked="0"/>
    </xf>
    <xf numFmtId="176" fontId="10" fillId="0" borderId="3" xfId="2" applyNumberFormat="1" applyFont="1" applyBorder="1" applyAlignment="1" applyProtection="1">
      <alignment vertical="center" shrinkToFit="1"/>
      <protection locked="0"/>
    </xf>
    <xf numFmtId="176" fontId="10" fillId="0" borderId="4" xfId="0" applyNumberFormat="1" applyFont="1" applyBorder="1" applyProtection="1">
      <alignment vertical="center"/>
      <protection locked="0"/>
    </xf>
    <xf numFmtId="0" fontId="8" fillId="0" borderId="1" xfId="2" applyFont="1" applyBorder="1" applyAlignment="1">
      <alignment vertical="center" shrinkToFit="1"/>
    </xf>
    <xf numFmtId="176" fontId="10" fillId="0" borderId="1" xfId="0" applyNumberFormat="1" applyFont="1" applyBorder="1" applyProtection="1">
      <alignment vertical="center"/>
      <protection locked="0"/>
    </xf>
    <xf numFmtId="176" fontId="10" fillId="0" borderId="1" xfId="2" applyNumberFormat="1" applyFont="1" applyBorder="1" applyAlignment="1" applyProtection="1">
      <alignment vertical="center" shrinkToFit="1"/>
      <protection locked="0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 shrinkToFit="1"/>
    </xf>
    <xf numFmtId="176" fontId="10" fillId="0" borderId="6" xfId="2" applyNumberFormat="1" applyFont="1" applyBorder="1" applyAlignment="1" applyProtection="1">
      <alignment vertical="center" shrinkToFit="1"/>
      <protection locked="0"/>
    </xf>
    <xf numFmtId="0" fontId="8" fillId="0" borderId="7" xfId="2" applyFont="1" applyBorder="1" applyAlignment="1">
      <alignment vertical="center"/>
    </xf>
    <xf numFmtId="0" fontId="8" fillId="0" borderId="3" xfId="2" applyFont="1" applyBorder="1" applyAlignment="1">
      <alignment vertical="top" shrinkToFit="1"/>
    </xf>
    <xf numFmtId="176" fontId="10" fillId="0" borderId="3" xfId="2" applyNumberFormat="1" applyFont="1" applyBorder="1" applyAlignment="1" applyProtection="1">
      <alignment vertical="top" shrinkToFit="1"/>
      <protection locked="0"/>
    </xf>
    <xf numFmtId="0" fontId="8" fillId="0" borderId="1" xfId="2" applyFont="1" applyBorder="1" applyAlignment="1">
      <alignment vertical="top" shrinkToFit="1"/>
    </xf>
    <xf numFmtId="176" fontId="10" fillId="0" borderId="1" xfId="2" applyNumberFormat="1" applyFont="1" applyBorder="1" applyAlignment="1" applyProtection="1">
      <alignment vertical="top" shrinkToFit="1"/>
      <protection locked="0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 shrinkToFit="1"/>
    </xf>
    <xf numFmtId="176" fontId="10" fillId="0" borderId="10" xfId="2" applyNumberFormat="1" applyFont="1" applyBorder="1" applyAlignment="1" applyProtection="1">
      <alignment vertical="center" shrinkToFit="1"/>
      <protection locked="0"/>
    </xf>
    <xf numFmtId="0" fontId="8" fillId="0" borderId="11" xfId="2" applyFont="1" applyBorder="1" applyAlignment="1">
      <alignment vertical="center" textRotation="255"/>
    </xf>
    <xf numFmtId="0" fontId="8" fillId="0" borderId="12" xfId="2" applyFont="1" applyBorder="1" applyAlignment="1">
      <alignment vertical="center"/>
    </xf>
    <xf numFmtId="0" fontId="8" fillId="0" borderId="13" xfId="2" applyFont="1" applyBorder="1" applyAlignment="1">
      <alignment vertical="center" shrinkToFit="1"/>
    </xf>
    <xf numFmtId="176" fontId="10" fillId="0" borderId="4" xfId="2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8" fillId="0" borderId="1" xfId="1" applyFont="1" applyBorder="1" applyAlignment="1">
      <alignment horizontal="center" vertical="center" shrinkToFit="1"/>
    </xf>
    <xf numFmtId="0" fontId="8" fillId="0" borderId="2" xfId="2" applyFont="1" applyBorder="1" applyAlignment="1">
      <alignment vertical="center" textRotation="255"/>
    </xf>
    <xf numFmtId="0" fontId="8" fillId="0" borderId="3" xfId="2" applyFont="1" applyBorder="1" applyAlignment="1">
      <alignment vertical="center" textRotation="255"/>
    </xf>
    <xf numFmtId="0" fontId="8" fillId="0" borderId="4" xfId="2" applyFont="1" applyBorder="1" applyAlignment="1">
      <alignment vertical="center" textRotation="255"/>
    </xf>
    <xf numFmtId="0" fontId="11" fillId="0" borderId="7" xfId="2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49" fontId="12" fillId="0" borderId="1" xfId="1" applyNumberFormat="1" applyFont="1" applyBorder="1" applyAlignment="1">
      <alignment horizontal="center" vertical="center" shrinkToFit="1"/>
    </xf>
    <xf numFmtId="49" fontId="12" fillId="0" borderId="1" xfId="1" applyNumberFormat="1" applyFont="1" applyBorder="1" applyAlignment="1">
      <alignment horizontal="center" vertical="center" wrapText="1" shrinkToFit="1"/>
    </xf>
    <xf numFmtId="49" fontId="12" fillId="0" borderId="6" xfId="1" applyNumberFormat="1" applyFont="1" applyBorder="1" applyAlignment="1">
      <alignment horizontal="center" vertical="center" shrinkToFit="1"/>
    </xf>
    <xf numFmtId="49" fontId="12" fillId="0" borderId="5" xfId="1" applyNumberFormat="1" applyFont="1" applyBorder="1" applyAlignment="1">
      <alignment horizontal="center" vertical="center" shrinkToFit="1"/>
    </xf>
    <xf numFmtId="49" fontId="12" fillId="0" borderId="7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wrapText="1" shrinkToFit="1"/>
    </xf>
    <xf numFmtId="49" fontId="11" fillId="0" borderId="1" xfId="1" applyNumberFormat="1" applyFont="1" applyBorder="1" applyAlignment="1">
      <alignment horizontal="center" vertical="center" wrapText="1" shrinkToFit="1"/>
    </xf>
    <xf numFmtId="49" fontId="8" fillId="0" borderId="6" xfId="1" applyNumberFormat="1" applyFont="1" applyBorder="1" applyAlignment="1">
      <alignment horizontal="center" vertical="center" shrinkToFit="1"/>
    </xf>
    <xf numFmtId="49" fontId="8" fillId="0" borderId="5" xfId="1" applyNumberFormat="1" applyFont="1" applyBorder="1" applyAlignment="1">
      <alignment horizontal="center" vertical="center" shrinkToFit="1"/>
    </xf>
    <xf numFmtId="49" fontId="8" fillId="0" borderId="7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197A12C9-7DFD-498D-BA94-FE36DA632833}"/>
    <cellStyle name="標準 3" xfId="1" xr:uid="{642730BC-88CA-4423-87A6-A6C02C3FB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64EB4-FC7B-4D70-858A-6541B39A304A}">
  <sheetPr>
    <pageSetUpPr fitToPage="1"/>
  </sheetPr>
  <dimension ref="B2:H53"/>
  <sheetViews>
    <sheetView showGridLines="0" workbookViewId="0">
      <selection activeCell="B5" sqref="B5:H5"/>
    </sheetView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34" t="s">
        <v>1</v>
      </c>
      <c r="C3" s="34"/>
      <c r="D3" s="34"/>
      <c r="E3" s="34"/>
      <c r="F3" s="34"/>
      <c r="G3" s="34"/>
      <c r="H3" s="3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35" t="s">
        <v>2</v>
      </c>
      <c r="C5" s="35"/>
      <c r="D5" s="35"/>
      <c r="E5" s="35"/>
      <c r="F5" s="35"/>
      <c r="G5" s="35"/>
      <c r="H5" s="35"/>
    </row>
    <row r="6" spans="2:8" x14ac:dyDescent="0.4">
      <c r="B6" s="4"/>
      <c r="C6" s="4"/>
      <c r="D6" s="4"/>
      <c r="E6" s="4"/>
      <c r="F6" s="2"/>
      <c r="G6" s="2"/>
      <c r="H6" s="4" t="s">
        <v>3</v>
      </c>
    </row>
    <row r="7" spans="2:8" s="7" customFormat="1" ht="26.25" customHeight="1" x14ac:dyDescent="0.4">
      <c r="B7" s="36" t="s">
        <v>4</v>
      </c>
      <c r="C7" s="36"/>
      <c r="D7" s="36"/>
      <c r="E7" s="6" t="s">
        <v>5</v>
      </c>
      <c r="F7" s="6" t="s">
        <v>6</v>
      </c>
      <c r="G7" s="6" t="s">
        <v>7</v>
      </c>
      <c r="H7" s="6" t="s">
        <v>8</v>
      </c>
    </row>
    <row r="8" spans="2:8" s="7" customFormat="1" ht="26.25" customHeight="1" x14ac:dyDescent="0.4">
      <c r="B8" s="37" t="s">
        <v>9</v>
      </c>
      <c r="C8" s="37" t="s">
        <v>10</v>
      </c>
      <c r="D8" s="8" t="s">
        <v>11</v>
      </c>
      <c r="E8" s="9">
        <v>669066000</v>
      </c>
      <c r="F8" s="10">
        <v>656918261</v>
      </c>
      <c r="G8" s="10">
        <f>E8-F8</f>
        <v>12147739</v>
      </c>
      <c r="H8" s="10"/>
    </row>
    <row r="9" spans="2:8" s="7" customFormat="1" ht="26.25" customHeight="1" x14ac:dyDescent="0.4">
      <c r="B9" s="38"/>
      <c r="C9" s="38"/>
      <c r="D9" s="11" t="s">
        <v>12</v>
      </c>
      <c r="E9" s="12">
        <v>26660000</v>
      </c>
      <c r="F9" s="13">
        <v>27461873</v>
      </c>
      <c r="G9" s="13">
        <f t="shared" ref="G9:G43" si="0">E9-F9</f>
        <v>-801873</v>
      </c>
      <c r="H9" s="13"/>
    </row>
    <row r="10" spans="2:8" s="7" customFormat="1" ht="26.25" customHeight="1" x14ac:dyDescent="0.4">
      <c r="B10" s="38"/>
      <c r="C10" s="38"/>
      <c r="D10" s="11" t="s">
        <v>13</v>
      </c>
      <c r="E10" s="12"/>
      <c r="F10" s="13">
        <v>9246</v>
      </c>
      <c r="G10" s="13">
        <f t="shared" si="0"/>
        <v>-9246</v>
      </c>
      <c r="H10" s="13"/>
    </row>
    <row r="11" spans="2:8" s="7" customFormat="1" ht="26.25" customHeight="1" x14ac:dyDescent="0.4">
      <c r="B11" s="38"/>
      <c r="C11" s="38"/>
      <c r="D11" s="11" t="s">
        <v>14</v>
      </c>
      <c r="E11" s="12">
        <v>250000</v>
      </c>
      <c r="F11" s="13">
        <v>740000</v>
      </c>
      <c r="G11" s="13">
        <f t="shared" si="0"/>
        <v>-490000</v>
      </c>
      <c r="H11" s="13"/>
    </row>
    <row r="12" spans="2:8" s="7" customFormat="1" ht="26.25" customHeight="1" x14ac:dyDescent="0.4">
      <c r="B12" s="38"/>
      <c r="C12" s="38"/>
      <c r="D12" s="11" t="s">
        <v>15</v>
      </c>
      <c r="E12" s="12"/>
      <c r="F12" s="13">
        <v>2912</v>
      </c>
      <c r="G12" s="13">
        <f t="shared" si="0"/>
        <v>-2912</v>
      </c>
      <c r="H12" s="13"/>
    </row>
    <row r="13" spans="2:8" s="7" customFormat="1" ht="26.25" customHeight="1" x14ac:dyDescent="0.4">
      <c r="B13" s="38"/>
      <c r="C13" s="38"/>
      <c r="D13" s="11" t="s">
        <v>16</v>
      </c>
      <c r="E13" s="14">
        <v>350000</v>
      </c>
      <c r="F13" s="13">
        <v>2544683</v>
      </c>
      <c r="G13" s="13">
        <f t="shared" si="0"/>
        <v>-2194683</v>
      </c>
      <c r="H13" s="13"/>
    </row>
    <row r="14" spans="2:8" s="7" customFormat="1" ht="26.25" customHeight="1" x14ac:dyDescent="0.4">
      <c r="B14" s="38"/>
      <c r="C14" s="39"/>
      <c r="D14" s="15" t="s">
        <v>17</v>
      </c>
      <c r="E14" s="16">
        <f>+E8+E9+E10+E11+E12+E13</f>
        <v>696326000</v>
      </c>
      <c r="F14" s="17">
        <f>+F8+F9+F10+F11+F12+F13</f>
        <v>687676975</v>
      </c>
      <c r="G14" s="17">
        <f t="shared" si="0"/>
        <v>8649025</v>
      </c>
      <c r="H14" s="17"/>
    </row>
    <row r="15" spans="2:8" s="7" customFormat="1" ht="26.25" customHeight="1" x14ac:dyDescent="0.4">
      <c r="B15" s="38"/>
      <c r="C15" s="37" t="s">
        <v>18</v>
      </c>
      <c r="D15" s="11" t="s">
        <v>19</v>
      </c>
      <c r="E15" s="9">
        <v>500906500</v>
      </c>
      <c r="F15" s="13">
        <v>501579636</v>
      </c>
      <c r="G15" s="13">
        <f t="shared" si="0"/>
        <v>-673136</v>
      </c>
      <c r="H15" s="13"/>
    </row>
    <row r="16" spans="2:8" s="7" customFormat="1" ht="26.25" customHeight="1" x14ac:dyDescent="0.4">
      <c r="B16" s="38"/>
      <c r="C16" s="38"/>
      <c r="D16" s="11" t="s">
        <v>20</v>
      </c>
      <c r="E16" s="12">
        <v>114305000</v>
      </c>
      <c r="F16" s="13">
        <v>122039577</v>
      </c>
      <c r="G16" s="13">
        <f t="shared" si="0"/>
        <v>-7734577</v>
      </c>
      <c r="H16" s="13"/>
    </row>
    <row r="17" spans="2:8" s="7" customFormat="1" ht="26.25" customHeight="1" x14ac:dyDescent="0.4">
      <c r="B17" s="38"/>
      <c r="C17" s="38"/>
      <c r="D17" s="11" t="s">
        <v>21</v>
      </c>
      <c r="E17" s="12">
        <v>77691000</v>
      </c>
      <c r="F17" s="13">
        <v>72206495</v>
      </c>
      <c r="G17" s="13">
        <f t="shared" si="0"/>
        <v>5484505</v>
      </c>
      <c r="H17" s="13"/>
    </row>
    <row r="18" spans="2:8" s="7" customFormat="1" ht="26.25" customHeight="1" x14ac:dyDescent="0.4">
      <c r="B18" s="38"/>
      <c r="C18" s="38"/>
      <c r="D18" s="11" t="s">
        <v>22</v>
      </c>
      <c r="E18" s="12">
        <v>100000</v>
      </c>
      <c r="F18" s="13">
        <v>100110</v>
      </c>
      <c r="G18" s="13">
        <f t="shared" si="0"/>
        <v>-110</v>
      </c>
      <c r="H18" s="13"/>
    </row>
    <row r="19" spans="2:8" s="7" customFormat="1" ht="26.25" customHeight="1" x14ac:dyDescent="0.4">
      <c r="B19" s="38"/>
      <c r="C19" s="38"/>
      <c r="D19" s="11" t="s">
        <v>23</v>
      </c>
      <c r="E19" s="12">
        <v>900000</v>
      </c>
      <c r="F19" s="13">
        <v>838469</v>
      </c>
      <c r="G19" s="13">
        <f t="shared" si="0"/>
        <v>61531</v>
      </c>
      <c r="H19" s="13"/>
    </row>
    <row r="20" spans="2:8" s="7" customFormat="1" ht="26.25" customHeight="1" x14ac:dyDescent="0.4">
      <c r="B20" s="38"/>
      <c r="C20" s="38"/>
      <c r="D20" s="11" t="s">
        <v>24</v>
      </c>
      <c r="E20" s="12"/>
      <c r="F20" s="13">
        <v>833100</v>
      </c>
      <c r="G20" s="13">
        <f t="shared" si="0"/>
        <v>-833100</v>
      </c>
      <c r="H20" s="13"/>
    </row>
    <row r="21" spans="2:8" s="7" customFormat="1" ht="26.25" customHeight="1" x14ac:dyDescent="0.4">
      <c r="B21" s="38"/>
      <c r="C21" s="38"/>
      <c r="D21" s="11" t="s">
        <v>25</v>
      </c>
      <c r="E21" s="14"/>
      <c r="F21" s="13">
        <v>0</v>
      </c>
      <c r="G21" s="13">
        <f t="shared" si="0"/>
        <v>0</v>
      </c>
      <c r="H21" s="13"/>
    </row>
    <row r="22" spans="2:8" s="7" customFormat="1" ht="26.25" customHeight="1" x14ac:dyDescent="0.4">
      <c r="B22" s="38"/>
      <c r="C22" s="39"/>
      <c r="D22" s="15" t="s">
        <v>26</v>
      </c>
      <c r="E22" s="16">
        <f>+E15+E16+E17+E18+E19+E20+E21</f>
        <v>693902500</v>
      </c>
      <c r="F22" s="17">
        <f>+F15+F16+F17+F18+F19+F20+F21</f>
        <v>697597387</v>
      </c>
      <c r="G22" s="17">
        <f t="shared" si="0"/>
        <v>-3694887</v>
      </c>
      <c r="H22" s="17"/>
    </row>
    <row r="23" spans="2:8" s="7" customFormat="1" ht="26.25" customHeight="1" x14ac:dyDescent="0.4">
      <c r="B23" s="39"/>
      <c r="C23" s="18" t="s">
        <v>27</v>
      </c>
      <c r="D23" s="19"/>
      <c r="E23" s="16">
        <f xml:space="preserve"> +E14 - E22</f>
        <v>2423500</v>
      </c>
      <c r="F23" s="20">
        <f xml:space="preserve"> +F14 - F22</f>
        <v>-9920412</v>
      </c>
      <c r="G23" s="20">
        <f t="shared" si="0"/>
        <v>12343912</v>
      </c>
      <c r="H23" s="20"/>
    </row>
    <row r="24" spans="2:8" s="7" customFormat="1" ht="26.25" customHeight="1" x14ac:dyDescent="0.4">
      <c r="B24" s="37" t="s">
        <v>28</v>
      </c>
      <c r="C24" s="37" t="s">
        <v>10</v>
      </c>
      <c r="D24" s="11" t="s">
        <v>29</v>
      </c>
      <c r="E24" s="9"/>
      <c r="F24" s="13">
        <v>0</v>
      </c>
      <c r="G24" s="13">
        <f t="shared" si="0"/>
        <v>0</v>
      </c>
      <c r="H24" s="13"/>
    </row>
    <row r="25" spans="2:8" s="7" customFormat="1" ht="26.25" customHeight="1" x14ac:dyDescent="0.4">
      <c r="B25" s="38"/>
      <c r="C25" s="38"/>
      <c r="D25" s="11" t="s">
        <v>30</v>
      </c>
      <c r="E25" s="14"/>
      <c r="F25" s="13">
        <v>0</v>
      </c>
      <c r="G25" s="13">
        <f t="shared" si="0"/>
        <v>0</v>
      </c>
      <c r="H25" s="13"/>
    </row>
    <row r="26" spans="2:8" s="7" customFormat="1" ht="26.25" customHeight="1" x14ac:dyDescent="0.4">
      <c r="B26" s="38"/>
      <c r="C26" s="39"/>
      <c r="D26" s="15" t="s">
        <v>31</v>
      </c>
      <c r="E26" s="16">
        <f>+E24+E25</f>
        <v>0</v>
      </c>
      <c r="F26" s="17">
        <f>+F24+F25</f>
        <v>0</v>
      </c>
      <c r="G26" s="17">
        <f t="shared" si="0"/>
        <v>0</v>
      </c>
      <c r="H26" s="17"/>
    </row>
    <row r="27" spans="2:8" s="7" customFormat="1" ht="26.25" customHeight="1" x14ac:dyDescent="0.4">
      <c r="B27" s="38"/>
      <c r="C27" s="37" t="s">
        <v>18</v>
      </c>
      <c r="D27" s="11" t="s">
        <v>32</v>
      </c>
      <c r="E27" s="9">
        <v>19860000</v>
      </c>
      <c r="F27" s="13">
        <v>19802724</v>
      </c>
      <c r="G27" s="13">
        <f t="shared" si="0"/>
        <v>57276</v>
      </c>
      <c r="H27" s="13"/>
    </row>
    <row r="28" spans="2:8" s="7" customFormat="1" ht="26.25" customHeight="1" x14ac:dyDescent="0.4">
      <c r="B28" s="38"/>
      <c r="C28" s="38"/>
      <c r="D28" s="11" t="s">
        <v>33</v>
      </c>
      <c r="E28" s="12">
        <v>6521300</v>
      </c>
      <c r="F28" s="13">
        <v>6298753</v>
      </c>
      <c r="G28" s="13">
        <f t="shared" si="0"/>
        <v>222547</v>
      </c>
      <c r="H28" s="13"/>
    </row>
    <row r="29" spans="2:8" s="7" customFormat="1" ht="26.25" customHeight="1" x14ac:dyDescent="0.4">
      <c r="B29" s="38"/>
      <c r="C29" s="38"/>
      <c r="D29" s="11" t="s">
        <v>34</v>
      </c>
      <c r="E29" s="14"/>
      <c r="F29" s="13">
        <v>0</v>
      </c>
      <c r="G29" s="13">
        <f t="shared" si="0"/>
        <v>0</v>
      </c>
      <c r="H29" s="13"/>
    </row>
    <row r="30" spans="2:8" s="7" customFormat="1" ht="26.25" customHeight="1" x14ac:dyDescent="0.4">
      <c r="B30" s="38"/>
      <c r="C30" s="39"/>
      <c r="D30" s="15" t="s">
        <v>35</v>
      </c>
      <c r="E30" s="16">
        <f>+E27+E28+E29</f>
        <v>26381300</v>
      </c>
      <c r="F30" s="17">
        <f>+F27+F28+F29</f>
        <v>26101477</v>
      </c>
      <c r="G30" s="17">
        <f t="shared" si="0"/>
        <v>279823</v>
      </c>
      <c r="H30" s="17"/>
    </row>
    <row r="31" spans="2:8" s="7" customFormat="1" ht="26.25" customHeight="1" x14ac:dyDescent="0.4">
      <c r="B31" s="39"/>
      <c r="C31" s="21" t="s">
        <v>36</v>
      </c>
      <c r="D31" s="19"/>
      <c r="E31" s="16">
        <f xml:space="preserve"> +E26 - E30</f>
        <v>-26381300</v>
      </c>
      <c r="F31" s="20">
        <f xml:space="preserve"> +F26 - F30</f>
        <v>-26101477</v>
      </c>
      <c r="G31" s="20">
        <f t="shared" si="0"/>
        <v>-279823</v>
      </c>
      <c r="H31" s="20"/>
    </row>
    <row r="32" spans="2:8" s="7" customFormat="1" ht="26.25" customHeight="1" x14ac:dyDescent="0.4">
      <c r="B32" s="37" t="s">
        <v>37</v>
      </c>
      <c r="C32" s="37" t="s">
        <v>10</v>
      </c>
      <c r="D32" s="11" t="s">
        <v>38</v>
      </c>
      <c r="E32" s="9">
        <v>15200000</v>
      </c>
      <c r="F32" s="13">
        <v>15340000</v>
      </c>
      <c r="G32" s="13">
        <f t="shared" si="0"/>
        <v>-140000</v>
      </c>
      <c r="H32" s="13"/>
    </row>
    <row r="33" spans="2:8" s="7" customFormat="1" ht="26.25" customHeight="1" x14ac:dyDescent="0.4">
      <c r="B33" s="38"/>
      <c r="C33" s="38"/>
      <c r="D33" s="11" t="s">
        <v>39</v>
      </c>
      <c r="E33" s="14"/>
      <c r="F33" s="13">
        <v>250000</v>
      </c>
      <c r="G33" s="13">
        <f t="shared" si="0"/>
        <v>-250000</v>
      </c>
      <c r="H33" s="13"/>
    </row>
    <row r="34" spans="2:8" s="7" customFormat="1" ht="26.25" customHeight="1" x14ac:dyDescent="0.4">
      <c r="B34" s="38"/>
      <c r="C34" s="39"/>
      <c r="D34" s="15" t="s">
        <v>40</v>
      </c>
      <c r="E34" s="16">
        <f>+E32+E33</f>
        <v>15200000</v>
      </c>
      <c r="F34" s="17">
        <f>+F32+F33</f>
        <v>15590000</v>
      </c>
      <c r="G34" s="17">
        <f t="shared" si="0"/>
        <v>-390000</v>
      </c>
      <c r="H34" s="17"/>
    </row>
    <row r="35" spans="2:8" s="7" customFormat="1" ht="26.25" customHeight="1" x14ac:dyDescent="0.4">
      <c r="B35" s="38"/>
      <c r="C35" s="37" t="s">
        <v>18</v>
      </c>
      <c r="D35" s="11" t="s">
        <v>41</v>
      </c>
      <c r="E35" s="9">
        <v>6400000</v>
      </c>
      <c r="F35" s="13">
        <v>6690000</v>
      </c>
      <c r="G35" s="13">
        <f t="shared" si="0"/>
        <v>-290000</v>
      </c>
      <c r="H35" s="13"/>
    </row>
    <row r="36" spans="2:8" s="7" customFormat="1" ht="26.25" customHeight="1" x14ac:dyDescent="0.4">
      <c r="B36" s="38"/>
      <c r="C36" s="38"/>
      <c r="D36" s="22" t="s">
        <v>42</v>
      </c>
      <c r="E36" s="14"/>
      <c r="F36" s="23">
        <v>0</v>
      </c>
      <c r="G36" s="23">
        <f t="shared" si="0"/>
        <v>0</v>
      </c>
      <c r="H36" s="23"/>
    </row>
    <row r="37" spans="2:8" s="7" customFormat="1" ht="26.25" customHeight="1" x14ac:dyDescent="0.4">
      <c r="B37" s="38"/>
      <c r="C37" s="39"/>
      <c r="D37" s="24" t="s">
        <v>43</v>
      </c>
      <c r="E37" s="16">
        <f>+E35+E36</f>
        <v>6400000</v>
      </c>
      <c r="F37" s="25">
        <f>+F35+F36</f>
        <v>6690000</v>
      </c>
      <c r="G37" s="25">
        <f t="shared" si="0"/>
        <v>-290000</v>
      </c>
      <c r="H37" s="25"/>
    </row>
    <row r="38" spans="2:8" s="7" customFormat="1" ht="26.25" customHeight="1" x14ac:dyDescent="0.4">
      <c r="B38" s="39"/>
      <c r="C38" s="21" t="s">
        <v>44</v>
      </c>
      <c r="D38" s="19"/>
      <c r="E38" s="16">
        <f xml:space="preserve"> +E34 - E37</f>
        <v>8800000</v>
      </c>
      <c r="F38" s="20">
        <f xml:space="preserve"> +F34 - F37</f>
        <v>8900000</v>
      </c>
      <c r="G38" s="20">
        <f t="shared" si="0"/>
        <v>-100000</v>
      </c>
      <c r="H38" s="20"/>
    </row>
    <row r="39" spans="2:8" s="7" customFormat="1" ht="26.25" customHeight="1" x14ac:dyDescent="0.4">
      <c r="B39" s="26" t="s">
        <v>45</v>
      </c>
      <c r="C39" s="27"/>
      <c r="D39" s="28"/>
      <c r="E39" s="9"/>
      <c r="F39" s="29"/>
      <c r="G39" s="29">
        <f>E39 + E40</f>
        <v>0</v>
      </c>
      <c r="H39" s="29"/>
    </row>
    <row r="40" spans="2:8" s="7" customFormat="1" ht="26.25" customHeight="1" x14ac:dyDescent="0.4">
      <c r="B40" s="30"/>
      <c r="C40" s="31"/>
      <c r="D40" s="32"/>
      <c r="E40" s="14"/>
      <c r="F40" s="33"/>
      <c r="G40" s="33"/>
      <c r="H40" s="33"/>
    </row>
    <row r="41" spans="2:8" s="7" customFormat="1" ht="26.25" customHeight="1" x14ac:dyDescent="0.4">
      <c r="B41" s="21" t="s">
        <v>46</v>
      </c>
      <c r="C41" s="18"/>
      <c r="D41" s="19"/>
      <c r="E41" s="16">
        <f xml:space="preserve"> +E23 +E31 +E38 - (E39 + E40)</f>
        <v>-15157800</v>
      </c>
      <c r="F41" s="20">
        <f xml:space="preserve"> +F23 +F31 +F38 - (F39 + F40)</f>
        <v>-27121889</v>
      </c>
      <c r="G41" s="20">
        <f t="shared" si="0"/>
        <v>11964089</v>
      </c>
      <c r="H41" s="20"/>
    </row>
    <row r="42" spans="2:8" s="7" customFormat="1" ht="26.25" customHeight="1" x14ac:dyDescent="0.4">
      <c r="B42" s="21" t="s">
        <v>47</v>
      </c>
      <c r="C42" s="18"/>
      <c r="D42" s="19"/>
      <c r="E42" s="16"/>
      <c r="F42" s="20">
        <v>201045483</v>
      </c>
      <c r="G42" s="20">
        <f t="shared" si="0"/>
        <v>-201045483</v>
      </c>
      <c r="H42" s="20"/>
    </row>
    <row r="43" spans="2:8" s="7" customFormat="1" ht="26.25" customHeight="1" x14ac:dyDescent="0.4">
      <c r="B43" s="21" t="s">
        <v>48</v>
      </c>
      <c r="C43" s="18"/>
      <c r="D43" s="19"/>
      <c r="E43" s="16">
        <f xml:space="preserve"> +E41 +E42</f>
        <v>-15157800</v>
      </c>
      <c r="F43" s="20">
        <f xml:space="preserve"> +F41 +F42</f>
        <v>173923594</v>
      </c>
      <c r="G43" s="20">
        <f t="shared" si="0"/>
        <v>-189081394</v>
      </c>
      <c r="H43" s="20"/>
    </row>
    <row r="44" spans="2:8" x14ac:dyDescent="0.4">
      <c r="B44" s="5"/>
      <c r="C44" s="5"/>
      <c r="D44" s="5"/>
      <c r="E44" s="5"/>
      <c r="F44" s="5"/>
      <c r="G44" s="5"/>
      <c r="H44" s="5"/>
    </row>
    <row r="45" spans="2:8" x14ac:dyDescent="0.4">
      <c r="B45" s="5"/>
      <c r="C45" s="5"/>
      <c r="D45" s="5"/>
      <c r="E45" s="5"/>
      <c r="F45" s="5"/>
      <c r="G45" s="5"/>
      <c r="H45" s="5"/>
    </row>
    <row r="46" spans="2:8" x14ac:dyDescent="0.4">
      <c r="B46" s="5"/>
      <c r="C46" s="5"/>
      <c r="D46" s="5"/>
      <c r="E46" s="5"/>
      <c r="F46" s="5"/>
      <c r="G46" s="5"/>
      <c r="H46" s="5"/>
    </row>
    <row r="47" spans="2:8" x14ac:dyDescent="0.4">
      <c r="B47" s="5"/>
      <c r="C47" s="5"/>
      <c r="D47" s="5"/>
      <c r="E47" s="5"/>
      <c r="F47" s="5"/>
      <c r="G47" s="5"/>
      <c r="H47" s="5"/>
    </row>
    <row r="48" spans="2:8" x14ac:dyDescent="0.4">
      <c r="B48" s="5"/>
      <c r="C48" s="5"/>
      <c r="D48" s="5"/>
      <c r="E48" s="5"/>
      <c r="F48" s="5"/>
      <c r="G48" s="5"/>
      <c r="H48" s="5"/>
    </row>
    <row r="49" spans="2:8" x14ac:dyDescent="0.4">
      <c r="B49" s="5"/>
      <c r="C49" s="5"/>
      <c r="D49" s="5"/>
      <c r="E49" s="5"/>
      <c r="F49" s="5"/>
      <c r="G49" s="5"/>
      <c r="H49" s="5"/>
    </row>
    <row r="50" spans="2:8" x14ac:dyDescent="0.4">
      <c r="B50" s="5"/>
      <c r="C50" s="5"/>
      <c r="D50" s="5"/>
      <c r="E50" s="5"/>
      <c r="F50" s="5"/>
      <c r="G50" s="5"/>
      <c r="H50" s="5"/>
    </row>
    <row r="51" spans="2:8" x14ac:dyDescent="0.4">
      <c r="B51" s="5"/>
      <c r="C51" s="5"/>
      <c r="D51" s="5"/>
      <c r="E51" s="5"/>
      <c r="F51" s="5"/>
      <c r="G51" s="5"/>
      <c r="H51" s="5"/>
    </row>
    <row r="52" spans="2:8" x14ac:dyDescent="0.4">
      <c r="B52" s="5"/>
      <c r="C52" s="5"/>
      <c r="D52" s="5"/>
      <c r="E52" s="5"/>
      <c r="F52" s="5"/>
      <c r="G52" s="5"/>
      <c r="H52" s="5"/>
    </row>
    <row r="53" spans="2:8" x14ac:dyDescent="0.4">
      <c r="B53" s="5"/>
      <c r="C53" s="5"/>
      <c r="D53" s="5"/>
      <c r="E53" s="5"/>
      <c r="F53" s="5"/>
      <c r="G53" s="5"/>
      <c r="H53" s="5"/>
    </row>
  </sheetData>
  <mergeCells count="12">
    <mergeCell ref="B24:B31"/>
    <mergeCell ref="C24:C26"/>
    <mergeCell ref="C27:C30"/>
    <mergeCell ref="B32:B38"/>
    <mergeCell ref="C32:C34"/>
    <mergeCell ref="C35:C37"/>
    <mergeCell ref="B3:H3"/>
    <mergeCell ref="B5:H5"/>
    <mergeCell ref="B7:D7"/>
    <mergeCell ref="B8:B23"/>
    <mergeCell ref="C8:C14"/>
    <mergeCell ref="C15:C22"/>
  </mergeCells>
  <phoneticPr fontId="1"/>
  <pageMargins left="0.7" right="0.7" top="0.75" bottom="0.75" header="0.3" footer="0.3"/>
  <pageSetup paperSize="9" scale="56" fitToHeight="0" orientation="portrait" verticalDpi="0" r:id="rId1"/>
  <headerFooter>
    <oddHeader>&amp;L社会福祉法人　やすらぎ会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A219A-9793-4192-92DC-B4361699DEBD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170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54" t="s">
        <v>4</v>
      </c>
      <c r="C5" s="54"/>
      <c r="D5" s="54"/>
      <c r="E5" s="53" t="s">
        <v>5</v>
      </c>
      <c r="F5" s="53" t="s">
        <v>6</v>
      </c>
      <c r="G5" s="53" t="s">
        <v>7</v>
      </c>
      <c r="H5" s="53" t="s">
        <v>8</v>
      </c>
    </row>
    <row r="6" spans="2:8" s="7" customFormat="1" ht="26.25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9760000</v>
      </c>
      <c r="F6" s="10">
        <f>+F7+F11+F14+F17+F20+F26</f>
        <v>10221567</v>
      </c>
      <c r="G6" s="10">
        <f>E6-F6</f>
        <v>-461567</v>
      </c>
      <c r="H6" s="10"/>
    </row>
    <row r="7" spans="2:8" s="7" customFormat="1" ht="26.25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6.25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6.25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6.25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6.25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s="7" customFormat="1" ht="26.25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s="7" customFormat="1" ht="26.25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s="7" customFormat="1" ht="26.25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s="7" customFormat="1" ht="26.25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s="7" customFormat="1" ht="26.25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s="7" customFormat="1" ht="26.25" customHeight="1" x14ac:dyDescent="0.4">
      <c r="B17" s="38"/>
      <c r="C17" s="38"/>
      <c r="D17" s="11" t="s">
        <v>156</v>
      </c>
      <c r="E17" s="13">
        <f>+E18+E19</f>
        <v>9000000</v>
      </c>
      <c r="F17" s="13">
        <f>+F18+F19</f>
        <v>9122250</v>
      </c>
      <c r="G17" s="13">
        <f>E17-F17</f>
        <v>-122250</v>
      </c>
      <c r="H17" s="13"/>
    </row>
    <row r="18" spans="2:8" s="7" customFormat="1" ht="26.25" customHeight="1" x14ac:dyDescent="0.4">
      <c r="B18" s="38"/>
      <c r="C18" s="38"/>
      <c r="D18" s="11" t="s">
        <v>155</v>
      </c>
      <c r="E18" s="13">
        <v>9000000</v>
      </c>
      <c r="F18" s="13">
        <v>9122250</v>
      </c>
      <c r="G18" s="13">
        <f>E18-F18</f>
        <v>-122250</v>
      </c>
      <c r="H18" s="13"/>
    </row>
    <row r="19" spans="2:8" s="7" customFormat="1" ht="26.25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6.25" customHeight="1" x14ac:dyDescent="0.4">
      <c r="B20" s="38"/>
      <c r="C20" s="38"/>
      <c r="D20" s="11" t="s">
        <v>153</v>
      </c>
      <c r="E20" s="13">
        <f>+E21+E22+E23+E24+E25</f>
        <v>0</v>
      </c>
      <c r="F20" s="13">
        <f>+F21+F22+F23+F24+F25</f>
        <v>0</v>
      </c>
      <c r="G20" s="13">
        <f>E20-F20</f>
        <v>0</v>
      </c>
      <c r="H20" s="13"/>
    </row>
    <row r="21" spans="2:8" s="7" customFormat="1" ht="26.25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6.25" customHeight="1" x14ac:dyDescent="0.4">
      <c r="B22" s="38"/>
      <c r="C22" s="38"/>
      <c r="D22" s="11" t="s">
        <v>151</v>
      </c>
      <c r="E22" s="13"/>
      <c r="F22" s="13"/>
      <c r="G22" s="13">
        <f>E22-F22</f>
        <v>0</v>
      </c>
      <c r="H22" s="13"/>
    </row>
    <row r="23" spans="2:8" s="7" customFormat="1" ht="26.25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6.25" customHeight="1" x14ac:dyDescent="0.4">
      <c r="B24" s="38"/>
      <c r="C24" s="38"/>
      <c r="D24" s="11" t="s">
        <v>149</v>
      </c>
      <c r="E24" s="13"/>
      <c r="F24" s="13"/>
      <c r="G24" s="13">
        <f>E24-F24</f>
        <v>0</v>
      </c>
      <c r="H24" s="13"/>
    </row>
    <row r="25" spans="2:8" s="7" customFormat="1" ht="26.25" customHeight="1" x14ac:dyDescent="0.4">
      <c r="B25" s="38"/>
      <c r="C25" s="38"/>
      <c r="D25" s="11" t="s">
        <v>140</v>
      </c>
      <c r="E25" s="13"/>
      <c r="F25" s="13"/>
      <c r="G25" s="13">
        <f>E25-F25</f>
        <v>0</v>
      </c>
      <c r="H25" s="13"/>
    </row>
    <row r="26" spans="2:8" s="7" customFormat="1" ht="26.25" customHeight="1" x14ac:dyDescent="0.4">
      <c r="B26" s="38"/>
      <c r="C26" s="38"/>
      <c r="D26" s="11" t="s">
        <v>148</v>
      </c>
      <c r="E26" s="13">
        <f>+E27+E28+E29+E30+E31+E32+E33</f>
        <v>760000</v>
      </c>
      <c r="F26" s="13">
        <f>+F27+F28+F29+F30+F31+F32+F33</f>
        <v>1099317</v>
      </c>
      <c r="G26" s="13">
        <f>E26-F26</f>
        <v>-339317</v>
      </c>
      <c r="H26" s="13"/>
    </row>
    <row r="27" spans="2:8" s="7" customFormat="1" ht="26.25" customHeight="1" x14ac:dyDescent="0.4">
      <c r="B27" s="38"/>
      <c r="C27" s="38"/>
      <c r="D27" s="11" t="s">
        <v>147</v>
      </c>
      <c r="E27" s="13"/>
      <c r="F27" s="13">
        <v>102666</v>
      </c>
      <c r="G27" s="13">
        <f>E27-F27</f>
        <v>-102666</v>
      </c>
      <c r="H27" s="13"/>
    </row>
    <row r="28" spans="2:8" s="7" customFormat="1" ht="26.25" customHeight="1" x14ac:dyDescent="0.4">
      <c r="B28" s="38"/>
      <c r="C28" s="38"/>
      <c r="D28" s="11" t="s">
        <v>139</v>
      </c>
      <c r="E28" s="13"/>
      <c r="F28" s="13">
        <v>121312</v>
      </c>
      <c r="G28" s="13">
        <f>E28-F28</f>
        <v>-121312</v>
      </c>
      <c r="H28" s="13"/>
    </row>
    <row r="29" spans="2:8" s="7" customFormat="1" ht="26.25" customHeight="1" x14ac:dyDescent="0.4">
      <c r="B29" s="38"/>
      <c r="C29" s="38"/>
      <c r="D29" s="11" t="s">
        <v>146</v>
      </c>
      <c r="E29" s="13"/>
      <c r="F29" s="13"/>
      <c r="G29" s="13">
        <f>E29-F29</f>
        <v>0</v>
      </c>
      <c r="H29" s="13"/>
    </row>
    <row r="30" spans="2:8" s="7" customFormat="1" ht="26.25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6.25" customHeight="1" x14ac:dyDescent="0.4">
      <c r="B31" s="38"/>
      <c r="C31" s="38"/>
      <c r="D31" s="11" t="s">
        <v>144</v>
      </c>
      <c r="E31" s="13"/>
      <c r="F31" s="13">
        <v>139590</v>
      </c>
      <c r="G31" s="13">
        <f>E31-F31</f>
        <v>-139590</v>
      </c>
      <c r="H31" s="13"/>
    </row>
    <row r="32" spans="2:8" s="7" customFormat="1" ht="26.25" customHeight="1" x14ac:dyDescent="0.4">
      <c r="B32" s="38"/>
      <c r="C32" s="38"/>
      <c r="D32" s="11" t="s">
        <v>143</v>
      </c>
      <c r="E32" s="13">
        <v>750000</v>
      </c>
      <c r="F32" s="13">
        <v>735749</v>
      </c>
      <c r="G32" s="13">
        <f>E32-F32</f>
        <v>14251</v>
      </c>
      <c r="H32" s="13"/>
    </row>
    <row r="33" spans="2:8" s="7" customFormat="1" ht="26.25" customHeight="1" x14ac:dyDescent="0.4">
      <c r="B33" s="38"/>
      <c r="C33" s="38"/>
      <c r="D33" s="11" t="s">
        <v>138</v>
      </c>
      <c r="E33" s="13">
        <v>10000</v>
      </c>
      <c r="F33" s="13"/>
      <c r="G33" s="13">
        <f>E33-F33</f>
        <v>10000</v>
      </c>
      <c r="H33" s="13"/>
    </row>
    <row r="34" spans="2:8" s="7" customFormat="1" ht="26.25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6.25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6.25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6.25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6.25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6.25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6.25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6.25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s="7" customFormat="1" ht="26.25" customHeight="1" x14ac:dyDescent="0.4">
      <c r="B42" s="38"/>
      <c r="C42" s="38"/>
      <c r="D42" s="11" t="s">
        <v>15</v>
      </c>
      <c r="E42" s="13"/>
      <c r="F42" s="13"/>
      <c r="G42" s="13">
        <f>E42-F42</f>
        <v>0</v>
      </c>
      <c r="H42" s="13"/>
    </row>
    <row r="43" spans="2:8" s="7" customFormat="1" ht="26.25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5874</v>
      </c>
      <c r="G43" s="13">
        <f>E43-F43</f>
        <v>-5874</v>
      </c>
      <c r="H43" s="13"/>
    </row>
    <row r="44" spans="2:8" s="7" customFormat="1" ht="26.25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6.25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6.25" customHeight="1" x14ac:dyDescent="0.4">
      <c r="B46" s="38"/>
      <c r="C46" s="38"/>
      <c r="D46" s="11" t="s">
        <v>135</v>
      </c>
      <c r="E46" s="13"/>
      <c r="F46" s="13">
        <v>5874</v>
      </c>
      <c r="G46" s="13">
        <f>E46-F46</f>
        <v>-5874</v>
      </c>
      <c r="H46" s="13"/>
    </row>
    <row r="47" spans="2:8" s="7" customFormat="1" ht="26.25" customHeight="1" x14ac:dyDescent="0.4">
      <c r="B47" s="38"/>
      <c r="C47" s="39"/>
      <c r="D47" s="15" t="s">
        <v>17</v>
      </c>
      <c r="E47" s="17">
        <f>+E6+E34+E40+E41+E42+E43</f>
        <v>9760000</v>
      </c>
      <c r="F47" s="17">
        <f>+F6+F34+F40+F41+F42+F43</f>
        <v>10227441</v>
      </c>
      <c r="G47" s="17">
        <f>E47-F47</f>
        <v>-467441</v>
      </c>
      <c r="H47" s="17"/>
    </row>
    <row r="48" spans="2:8" s="7" customFormat="1" ht="26.25" customHeight="1" x14ac:dyDescent="0.4">
      <c r="B48" s="38"/>
      <c r="C48" s="37" t="s">
        <v>18</v>
      </c>
      <c r="D48" s="11" t="s">
        <v>19</v>
      </c>
      <c r="E48" s="13">
        <f>+E49+E50+E51+E52+E53+E54</f>
        <v>11778000</v>
      </c>
      <c r="F48" s="13">
        <f>+F49+F50+F51+F52+F53+F54</f>
        <v>12327083</v>
      </c>
      <c r="G48" s="13">
        <f>E48-F48</f>
        <v>-549083</v>
      </c>
      <c r="H48" s="13"/>
    </row>
    <row r="49" spans="2:8" s="7" customFormat="1" ht="26.25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6.25" customHeight="1" x14ac:dyDescent="0.4">
      <c r="B50" s="38"/>
      <c r="C50" s="38"/>
      <c r="D50" s="11" t="s">
        <v>133</v>
      </c>
      <c r="E50" s="13">
        <v>8600000</v>
      </c>
      <c r="F50" s="13">
        <v>9237580</v>
      </c>
      <c r="G50" s="13">
        <f>E50-F50</f>
        <v>-637580</v>
      </c>
      <c r="H50" s="13"/>
    </row>
    <row r="51" spans="2:8" s="7" customFormat="1" ht="26.25" customHeight="1" x14ac:dyDescent="0.4">
      <c r="B51" s="38"/>
      <c r="C51" s="38"/>
      <c r="D51" s="11" t="s">
        <v>132</v>
      </c>
      <c r="E51" s="13">
        <v>1400000</v>
      </c>
      <c r="F51" s="13">
        <v>1406780</v>
      </c>
      <c r="G51" s="13">
        <f>E51-F51</f>
        <v>-6780</v>
      </c>
      <c r="H51" s="13"/>
    </row>
    <row r="52" spans="2:8" s="7" customFormat="1" ht="26.25" customHeight="1" x14ac:dyDescent="0.4">
      <c r="B52" s="38"/>
      <c r="C52" s="38"/>
      <c r="D52" s="11" t="s">
        <v>131</v>
      </c>
      <c r="E52" s="13"/>
      <c r="F52" s="13"/>
      <c r="G52" s="13">
        <f>E52-F52</f>
        <v>0</v>
      </c>
      <c r="H52" s="13"/>
    </row>
    <row r="53" spans="2:8" s="7" customFormat="1" ht="26.25" customHeight="1" x14ac:dyDescent="0.4">
      <c r="B53" s="38"/>
      <c r="C53" s="38"/>
      <c r="D53" s="11" t="s">
        <v>130</v>
      </c>
      <c r="E53" s="13">
        <v>178000</v>
      </c>
      <c r="F53" s="13">
        <v>178000</v>
      </c>
      <c r="G53" s="13">
        <f>E53-F53</f>
        <v>0</v>
      </c>
      <c r="H53" s="13"/>
    </row>
    <row r="54" spans="2:8" s="7" customFormat="1" ht="26.25" customHeight="1" x14ac:dyDescent="0.4">
      <c r="B54" s="38"/>
      <c r="C54" s="38"/>
      <c r="D54" s="11" t="s">
        <v>129</v>
      </c>
      <c r="E54" s="13">
        <v>1600000</v>
      </c>
      <c r="F54" s="13">
        <v>1504723</v>
      </c>
      <c r="G54" s="13">
        <f>E54-F54</f>
        <v>95277</v>
      </c>
      <c r="H54" s="13"/>
    </row>
    <row r="55" spans="2:8" s="7" customFormat="1" ht="26.25" customHeight="1" x14ac:dyDescent="0.4">
      <c r="B55" s="38"/>
      <c r="C55" s="38"/>
      <c r="D55" s="11" t="s">
        <v>20</v>
      </c>
      <c r="E55" s="13">
        <f>+E56+E57+E58+E59+E60+E61+E62+E63+E64+E65+E66+E67+E68+E69+E70</f>
        <v>300000</v>
      </c>
      <c r="F55" s="13">
        <f>+F56+F57+F58+F59+F60+F61+F62+F63+F64+F65+F66+F67+F68+F69+F70</f>
        <v>351681</v>
      </c>
      <c r="G55" s="13">
        <f>E55-F55</f>
        <v>-51681</v>
      </c>
      <c r="H55" s="13"/>
    </row>
    <row r="56" spans="2:8" s="7" customFormat="1" ht="26.25" customHeight="1" x14ac:dyDescent="0.4">
      <c r="B56" s="38"/>
      <c r="C56" s="38"/>
      <c r="D56" s="11" t="s">
        <v>128</v>
      </c>
      <c r="E56" s="13"/>
      <c r="F56" s="13"/>
      <c r="G56" s="13">
        <f>E56-F56</f>
        <v>0</v>
      </c>
      <c r="H56" s="13"/>
    </row>
    <row r="57" spans="2:8" s="7" customFormat="1" ht="26.25" customHeight="1" x14ac:dyDescent="0.4">
      <c r="B57" s="38"/>
      <c r="C57" s="38"/>
      <c r="D57" s="11" t="s">
        <v>127</v>
      </c>
      <c r="E57" s="13"/>
      <c r="F57" s="13"/>
      <c r="G57" s="13">
        <f>E57-F57</f>
        <v>0</v>
      </c>
      <c r="H57" s="13"/>
    </row>
    <row r="58" spans="2:8" s="7" customFormat="1" ht="26.25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6.25" customHeight="1" x14ac:dyDescent="0.4">
      <c r="B59" s="38"/>
      <c r="C59" s="38"/>
      <c r="D59" s="11" t="s">
        <v>125</v>
      </c>
      <c r="E59" s="13"/>
      <c r="F59" s="13"/>
      <c r="G59" s="13">
        <f>E59-F59</f>
        <v>0</v>
      </c>
      <c r="H59" s="13"/>
    </row>
    <row r="60" spans="2:8" s="7" customFormat="1" ht="26.25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6.25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6.25" customHeight="1" x14ac:dyDescent="0.4">
      <c r="B62" s="38"/>
      <c r="C62" s="38"/>
      <c r="D62" s="11" t="s">
        <v>122</v>
      </c>
      <c r="E62" s="13"/>
      <c r="F62" s="13"/>
      <c r="G62" s="13">
        <f>E62-F62</f>
        <v>0</v>
      </c>
      <c r="H62" s="13"/>
    </row>
    <row r="63" spans="2:8" s="7" customFormat="1" ht="26.25" customHeight="1" x14ac:dyDescent="0.4">
      <c r="B63" s="38"/>
      <c r="C63" s="38"/>
      <c r="D63" s="11" t="s">
        <v>112</v>
      </c>
      <c r="E63" s="13"/>
      <c r="F63" s="13"/>
      <c r="G63" s="13">
        <f>E63-F63</f>
        <v>0</v>
      </c>
      <c r="H63" s="13"/>
    </row>
    <row r="64" spans="2:8" s="7" customFormat="1" ht="26.25" customHeight="1" x14ac:dyDescent="0.4">
      <c r="B64" s="38"/>
      <c r="C64" s="38"/>
      <c r="D64" s="11" t="s">
        <v>111</v>
      </c>
      <c r="E64" s="13">
        <v>250000</v>
      </c>
      <c r="F64" s="13">
        <v>307901</v>
      </c>
      <c r="G64" s="13">
        <f>E64-F64</f>
        <v>-57901</v>
      </c>
      <c r="H64" s="13"/>
    </row>
    <row r="65" spans="2:8" s="7" customFormat="1" ht="26.25" customHeight="1" x14ac:dyDescent="0.4">
      <c r="B65" s="38"/>
      <c r="C65" s="38"/>
      <c r="D65" s="11" t="s">
        <v>121</v>
      </c>
      <c r="E65" s="13"/>
      <c r="F65" s="13"/>
      <c r="G65" s="13">
        <f>E65-F65</f>
        <v>0</v>
      </c>
      <c r="H65" s="13"/>
    </row>
    <row r="66" spans="2:8" s="7" customFormat="1" ht="26.25" customHeight="1" x14ac:dyDescent="0.4">
      <c r="B66" s="38"/>
      <c r="C66" s="38"/>
      <c r="D66" s="11" t="s">
        <v>104</v>
      </c>
      <c r="E66" s="13"/>
      <c r="F66" s="13"/>
      <c r="G66" s="13">
        <f>E66-F66</f>
        <v>0</v>
      </c>
      <c r="H66" s="13"/>
    </row>
    <row r="67" spans="2:8" s="7" customFormat="1" ht="26.25" customHeight="1" x14ac:dyDescent="0.4">
      <c r="B67" s="38"/>
      <c r="C67" s="38"/>
      <c r="D67" s="11" t="s">
        <v>103</v>
      </c>
      <c r="E67" s="13">
        <v>50000</v>
      </c>
      <c r="F67" s="13">
        <v>43780</v>
      </c>
      <c r="G67" s="13">
        <f>E67-F67</f>
        <v>6220</v>
      </c>
      <c r="H67" s="13"/>
    </row>
    <row r="68" spans="2:8" s="7" customFormat="1" ht="26.25" customHeight="1" x14ac:dyDescent="0.4">
      <c r="B68" s="38"/>
      <c r="C68" s="38"/>
      <c r="D68" s="11" t="s">
        <v>120</v>
      </c>
      <c r="E68" s="13"/>
      <c r="F68" s="13"/>
      <c r="G68" s="13">
        <f>E68-F68</f>
        <v>0</v>
      </c>
      <c r="H68" s="13"/>
    </row>
    <row r="69" spans="2:8" s="7" customFormat="1" ht="26.25" customHeight="1" x14ac:dyDescent="0.4">
      <c r="B69" s="38"/>
      <c r="C69" s="38"/>
      <c r="D69" s="11" t="s">
        <v>119</v>
      </c>
      <c r="E69" s="13"/>
      <c r="F69" s="13"/>
      <c r="G69" s="13">
        <f>E69-F69</f>
        <v>0</v>
      </c>
      <c r="H69" s="13"/>
    </row>
    <row r="70" spans="2:8" s="7" customFormat="1" ht="26.25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6.25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825000</v>
      </c>
      <c r="F71" s="13">
        <f>+F72+F73+F74+F75+F76+F77+F78+F79+F80+F81+F82+F83+F84+F85+F86+F87+F88+F89+F90+F91+F92+F93+F94</f>
        <v>872603</v>
      </c>
      <c r="G71" s="13">
        <f>E71-F71</f>
        <v>-47603</v>
      </c>
      <c r="H71" s="13"/>
    </row>
    <row r="72" spans="2:8" s="7" customFormat="1" ht="26.25" customHeight="1" x14ac:dyDescent="0.4">
      <c r="B72" s="38"/>
      <c r="C72" s="38"/>
      <c r="D72" s="11" t="s">
        <v>118</v>
      </c>
      <c r="E72" s="13">
        <v>70000</v>
      </c>
      <c r="F72" s="13">
        <v>48520</v>
      </c>
      <c r="G72" s="13">
        <f>E72-F72</f>
        <v>21480</v>
      </c>
      <c r="H72" s="13"/>
    </row>
    <row r="73" spans="2:8" s="7" customFormat="1" ht="26.25" customHeight="1" x14ac:dyDescent="0.4">
      <c r="B73" s="38"/>
      <c r="C73" s="38"/>
      <c r="D73" s="11" t="s">
        <v>117</v>
      </c>
      <c r="E73" s="13">
        <v>30000</v>
      </c>
      <c r="F73" s="13"/>
      <c r="G73" s="13">
        <f>E73-F73</f>
        <v>30000</v>
      </c>
      <c r="H73" s="13"/>
    </row>
    <row r="74" spans="2:8" s="7" customFormat="1" ht="26.25" customHeight="1" x14ac:dyDescent="0.4">
      <c r="B74" s="38"/>
      <c r="C74" s="38"/>
      <c r="D74" s="11" t="s">
        <v>116</v>
      </c>
      <c r="E74" s="13">
        <v>10000</v>
      </c>
      <c r="F74" s="13"/>
      <c r="G74" s="13">
        <f>E74-F74</f>
        <v>10000</v>
      </c>
      <c r="H74" s="13"/>
    </row>
    <row r="75" spans="2:8" s="7" customFormat="1" ht="26.25" customHeight="1" x14ac:dyDescent="0.4">
      <c r="B75" s="38"/>
      <c r="C75" s="38"/>
      <c r="D75" s="11" t="s">
        <v>115</v>
      </c>
      <c r="E75" s="13">
        <v>30000</v>
      </c>
      <c r="F75" s="13">
        <v>51000</v>
      </c>
      <c r="G75" s="13">
        <f>E75-F75</f>
        <v>-21000</v>
      </c>
      <c r="H75" s="13"/>
    </row>
    <row r="76" spans="2:8" s="7" customFormat="1" ht="26.25" customHeight="1" x14ac:dyDescent="0.4">
      <c r="B76" s="38"/>
      <c r="C76" s="38"/>
      <c r="D76" s="11" t="s">
        <v>114</v>
      </c>
      <c r="E76" s="13">
        <v>20000</v>
      </c>
      <c r="F76" s="13">
        <v>8121</v>
      </c>
      <c r="G76" s="13">
        <f>E76-F76</f>
        <v>11879</v>
      </c>
      <c r="H76" s="13"/>
    </row>
    <row r="77" spans="2:8" s="7" customFormat="1" ht="26.25" customHeight="1" x14ac:dyDescent="0.4">
      <c r="B77" s="38"/>
      <c r="C77" s="38"/>
      <c r="D77" s="11" t="s">
        <v>113</v>
      </c>
      <c r="E77" s="13">
        <v>10000</v>
      </c>
      <c r="F77" s="13"/>
      <c r="G77" s="13">
        <f>E77-F77</f>
        <v>10000</v>
      </c>
      <c r="H77" s="13"/>
    </row>
    <row r="78" spans="2:8" s="7" customFormat="1" ht="26.25" customHeight="1" x14ac:dyDescent="0.4">
      <c r="B78" s="38"/>
      <c r="C78" s="38"/>
      <c r="D78" s="11" t="s">
        <v>112</v>
      </c>
      <c r="E78" s="13"/>
      <c r="F78" s="13"/>
      <c r="G78" s="13">
        <f>E78-F78</f>
        <v>0</v>
      </c>
      <c r="H78" s="13"/>
    </row>
    <row r="79" spans="2:8" s="7" customFormat="1" ht="26.25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6.25" customHeight="1" x14ac:dyDescent="0.4">
      <c r="B80" s="38"/>
      <c r="C80" s="38"/>
      <c r="D80" s="11" t="s">
        <v>110</v>
      </c>
      <c r="E80" s="13"/>
      <c r="F80" s="13"/>
      <c r="G80" s="13">
        <f>E80-F80</f>
        <v>0</v>
      </c>
      <c r="H80" s="13"/>
    </row>
    <row r="81" spans="2:8" s="7" customFormat="1" ht="26.25" customHeight="1" x14ac:dyDescent="0.4">
      <c r="B81" s="38"/>
      <c r="C81" s="38"/>
      <c r="D81" s="11" t="s">
        <v>109</v>
      </c>
      <c r="E81" s="13">
        <v>150000</v>
      </c>
      <c r="F81" s="13">
        <v>221776</v>
      </c>
      <c r="G81" s="13">
        <f>E81-F81</f>
        <v>-71776</v>
      </c>
      <c r="H81" s="13"/>
    </row>
    <row r="82" spans="2:8" s="7" customFormat="1" ht="26.25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6.25" customHeight="1" x14ac:dyDescent="0.4">
      <c r="B83" s="38"/>
      <c r="C83" s="38"/>
      <c r="D83" s="11" t="s">
        <v>107</v>
      </c>
      <c r="E83" s="13"/>
      <c r="F83" s="13"/>
      <c r="G83" s="13">
        <f>E83-F83</f>
        <v>0</v>
      </c>
      <c r="H83" s="13"/>
    </row>
    <row r="84" spans="2:8" s="7" customFormat="1" ht="26.25" customHeight="1" x14ac:dyDescent="0.4">
      <c r="B84" s="38"/>
      <c r="C84" s="38"/>
      <c r="D84" s="11" t="s">
        <v>106</v>
      </c>
      <c r="E84" s="13"/>
      <c r="F84" s="13">
        <v>4400</v>
      </c>
      <c r="G84" s="13">
        <f>E84-F84</f>
        <v>-4400</v>
      </c>
      <c r="H84" s="13"/>
    </row>
    <row r="85" spans="2:8" s="7" customFormat="1" ht="26.25" customHeight="1" x14ac:dyDescent="0.4">
      <c r="B85" s="38"/>
      <c r="C85" s="38"/>
      <c r="D85" s="11" t="s">
        <v>105</v>
      </c>
      <c r="E85" s="13">
        <v>5000</v>
      </c>
      <c r="F85" s="13">
        <v>1760</v>
      </c>
      <c r="G85" s="13">
        <f>E85-F85</f>
        <v>3240</v>
      </c>
      <c r="H85" s="13"/>
    </row>
    <row r="86" spans="2:8" s="7" customFormat="1" ht="26.25" customHeight="1" x14ac:dyDescent="0.4">
      <c r="B86" s="38"/>
      <c r="C86" s="38"/>
      <c r="D86" s="11" t="s">
        <v>104</v>
      </c>
      <c r="E86" s="13">
        <v>50000</v>
      </c>
      <c r="F86" s="13">
        <v>81956</v>
      </c>
      <c r="G86" s="13">
        <f>E86-F86</f>
        <v>-31956</v>
      </c>
      <c r="H86" s="13"/>
    </row>
    <row r="87" spans="2:8" s="7" customFormat="1" ht="26.25" customHeight="1" x14ac:dyDescent="0.4">
      <c r="B87" s="38"/>
      <c r="C87" s="38"/>
      <c r="D87" s="11" t="s">
        <v>103</v>
      </c>
      <c r="E87" s="13"/>
      <c r="F87" s="13"/>
      <c r="G87" s="13">
        <f>E87-F87</f>
        <v>0</v>
      </c>
      <c r="H87" s="13"/>
    </row>
    <row r="88" spans="2:8" s="7" customFormat="1" ht="26.25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6.25" customHeight="1" x14ac:dyDescent="0.4">
      <c r="B89" s="38"/>
      <c r="C89" s="38"/>
      <c r="D89" s="11" t="s">
        <v>101</v>
      </c>
      <c r="E89" s="13"/>
      <c r="F89" s="13"/>
      <c r="G89" s="13">
        <f>E89-F89</f>
        <v>0</v>
      </c>
      <c r="H89" s="13"/>
    </row>
    <row r="90" spans="2:8" s="7" customFormat="1" ht="26.25" customHeight="1" x14ac:dyDescent="0.4">
      <c r="B90" s="38"/>
      <c r="C90" s="38"/>
      <c r="D90" s="11" t="s">
        <v>100</v>
      </c>
      <c r="E90" s="13">
        <v>450000</v>
      </c>
      <c r="F90" s="13">
        <v>455070</v>
      </c>
      <c r="G90" s="13">
        <f>E90-F90</f>
        <v>-5070</v>
      </c>
      <c r="H90" s="13"/>
    </row>
    <row r="91" spans="2:8" s="7" customFormat="1" ht="26.25" customHeight="1" x14ac:dyDescent="0.4">
      <c r="B91" s="38"/>
      <c r="C91" s="38"/>
      <c r="D91" s="11" t="s">
        <v>99</v>
      </c>
      <c r="E91" s="13"/>
      <c r="F91" s="13"/>
      <c r="G91" s="13">
        <f>E91-F91</f>
        <v>0</v>
      </c>
      <c r="H91" s="13"/>
    </row>
    <row r="92" spans="2:8" s="7" customFormat="1" ht="26.25" customHeight="1" x14ac:dyDescent="0.4">
      <c r="B92" s="38"/>
      <c r="C92" s="38"/>
      <c r="D92" s="11" t="s">
        <v>98</v>
      </c>
      <c r="E92" s="13"/>
      <c r="F92" s="13"/>
      <c r="G92" s="13">
        <f>E92-F92</f>
        <v>0</v>
      </c>
      <c r="H92" s="13"/>
    </row>
    <row r="93" spans="2:8" s="7" customFormat="1" ht="26.25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6.25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6.25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6.25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s="7" customFormat="1" ht="26.25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0</v>
      </c>
      <c r="G97" s="13">
        <f>E97-F97</f>
        <v>0</v>
      </c>
      <c r="H97" s="13"/>
    </row>
    <row r="98" spans="2:8" s="7" customFormat="1" ht="26.25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6.25" customHeight="1" x14ac:dyDescent="0.4">
      <c r="B99" s="38"/>
      <c r="C99" s="38"/>
      <c r="D99" s="11" t="s">
        <v>96</v>
      </c>
      <c r="E99" s="13"/>
      <c r="F99" s="13"/>
      <c r="G99" s="13">
        <f>E99-F99</f>
        <v>0</v>
      </c>
      <c r="H99" s="13"/>
    </row>
    <row r="100" spans="2:8" s="7" customFormat="1" ht="26.25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6.25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6.25" customHeight="1" x14ac:dyDescent="0.4">
      <c r="B102" s="38"/>
      <c r="C102" s="39"/>
      <c r="D102" s="15" t="s">
        <v>26</v>
      </c>
      <c r="E102" s="17">
        <f>+E48+E55+E71+E95+E96+E97+E100</f>
        <v>12903000</v>
      </c>
      <c r="F102" s="17">
        <f>+F48+F55+F71+F95+F96+F97+F100</f>
        <v>13551367</v>
      </c>
      <c r="G102" s="17">
        <f>E102-F102</f>
        <v>-648367</v>
      </c>
      <c r="H102" s="17"/>
    </row>
    <row r="103" spans="2:8" s="7" customFormat="1" ht="26.25" customHeight="1" x14ac:dyDescent="0.4">
      <c r="B103" s="39"/>
      <c r="C103" s="18" t="s">
        <v>27</v>
      </c>
      <c r="D103" s="19"/>
      <c r="E103" s="20">
        <f xml:space="preserve"> +E47 - E102</f>
        <v>-3143000</v>
      </c>
      <c r="F103" s="20">
        <f xml:space="preserve"> +F47 - F102</f>
        <v>-3323926</v>
      </c>
      <c r="G103" s="20">
        <f>E103-F103</f>
        <v>180926</v>
      </c>
      <c r="H103" s="20"/>
    </row>
    <row r="104" spans="2:8" s="7" customFormat="1" ht="26.25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6.25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6.25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6.25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6.25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6.25" customHeight="1" x14ac:dyDescent="0.4">
      <c r="B109" s="38"/>
      <c r="C109" s="37" t="s">
        <v>18</v>
      </c>
      <c r="D109" s="11" t="s">
        <v>32</v>
      </c>
      <c r="E109" s="13"/>
      <c r="F109" s="13"/>
      <c r="G109" s="13">
        <f>E109-F109</f>
        <v>0</v>
      </c>
      <c r="H109" s="13"/>
    </row>
    <row r="110" spans="2:8" s="7" customFormat="1" ht="26.25" customHeight="1" x14ac:dyDescent="0.4">
      <c r="B110" s="38"/>
      <c r="C110" s="38"/>
      <c r="D110" s="11" t="s">
        <v>33</v>
      </c>
      <c r="E110" s="13">
        <f>+E111+E112+E113+E114+E115</f>
        <v>0</v>
      </c>
      <c r="F110" s="13">
        <f>+F111+F112+F113+F114+F115</f>
        <v>0</v>
      </c>
      <c r="G110" s="13">
        <f>E110-F110</f>
        <v>0</v>
      </c>
      <c r="H110" s="13"/>
    </row>
    <row r="111" spans="2:8" s="7" customFormat="1" ht="26.25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6.25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6.25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6.25" customHeight="1" x14ac:dyDescent="0.4">
      <c r="B114" s="38"/>
      <c r="C114" s="38"/>
      <c r="D114" s="11" t="s">
        <v>89</v>
      </c>
      <c r="E114" s="13"/>
      <c r="F114" s="13"/>
      <c r="G114" s="13">
        <f>E114-F114</f>
        <v>0</v>
      </c>
      <c r="H114" s="13"/>
    </row>
    <row r="115" spans="2:8" s="7" customFormat="1" ht="26.25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s="7" customFormat="1" ht="26.25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6.25" customHeight="1" x14ac:dyDescent="0.4">
      <c r="B117" s="38"/>
      <c r="C117" s="39"/>
      <c r="D117" s="15" t="s">
        <v>35</v>
      </c>
      <c r="E117" s="17">
        <f>+E109+E110+E116</f>
        <v>0</v>
      </c>
      <c r="F117" s="17">
        <f>+F109+F110+F116</f>
        <v>0</v>
      </c>
      <c r="G117" s="17">
        <f>E117-F117</f>
        <v>0</v>
      </c>
      <c r="H117" s="17"/>
    </row>
    <row r="118" spans="2:8" s="7" customFormat="1" ht="26.25" customHeight="1" x14ac:dyDescent="0.4">
      <c r="B118" s="39"/>
      <c r="C118" s="21" t="s">
        <v>36</v>
      </c>
      <c r="D118" s="19"/>
      <c r="E118" s="20">
        <f xml:space="preserve"> +E108 - E117</f>
        <v>0</v>
      </c>
      <c r="F118" s="20">
        <f xml:space="preserve"> +F108 - F117</f>
        <v>0</v>
      </c>
      <c r="G118" s="20">
        <f>E118-F118</f>
        <v>0</v>
      </c>
      <c r="H118" s="20"/>
    </row>
    <row r="119" spans="2:8" s="7" customFormat="1" ht="26.25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s="7" customFormat="1" ht="26.25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6.25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6.25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6.25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6.25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6.25" customHeight="1" x14ac:dyDescent="0.4">
      <c r="B125" s="38"/>
      <c r="C125" s="38"/>
      <c r="D125" s="11" t="s">
        <v>63</v>
      </c>
      <c r="E125" s="13">
        <v>2843000</v>
      </c>
      <c r="F125" s="13">
        <v>2472708</v>
      </c>
      <c r="G125" s="13">
        <f>E125-F125</f>
        <v>370292</v>
      </c>
      <c r="H125" s="13"/>
    </row>
    <row r="126" spans="2:8" s="7" customFormat="1" ht="26.25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6.25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6.25" customHeight="1" x14ac:dyDescent="0.4">
      <c r="B128" s="38"/>
      <c r="C128" s="39"/>
      <c r="D128" s="15" t="s">
        <v>40</v>
      </c>
      <c r="E128" s="17">
        <f>+E119+E124+E125+E126</f>
        <v>2843000</v>
      </c>
      <c r="F128" s="17">
        <f>+F119+F124+F125+F126</f>
        <v>2472708</v>
      </c>
      <c r="G128" s="17">
        <f>E128-F128</f>
        <v>370292</v>
      </c>
      <c r="H128" s="17"/>
    </row>
    <row r="129" spans="2:8" s="7" customFormat="1" ht="26.25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0</v>
      </c>
      <c r="G129" s="13">
        <f>E129-F129</f>
        <v>0</v>
      </c>
      <c r="H129" s="13"/>
    </row>
    <row r="130" spans="2:8" s="7" customFormat="1" ht="26.25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6.25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6.25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6.25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s="7" customFormat="1" ht="26.25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6.25" customHeight="1" x14ac:dyDescent="0.4">
      <c r="B135" s="38"/>
      <c r="C135" s="38"/>
      <c r="D135" s="22" t="s">
        <v>62</v>
      </c>
      <c r="E135" s="23"/>
      <c r="F135" s="23"/>
      <c r="G135" s="23">
        <f>E135-F135</f>
        <v>0</v>
      </c>
      <c r="H135" s="23"/>
    </row>
    <row r="136" spans="2:8" s="7" customFormat="1" ht="26.25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6.25" customHeight="1" x14ac:dyDescent="0.4">
      <c r="B137" s="38"/>
      <c r="C137" s="39"/>
      <c r="D137" s="24" t="s">
        <v>43</v>
      </c>
      <c r="E137" s="25">
        <f>+E129+E134+E135+E136</f>
        <v>0</v>
      </c>
      <c r="F137" s="25">
        <f>+F129+F134+F135+F136</f>
        <v>0</v>
      </c>
      <c r="G137" s="25">
        <f>E137-F137</f>
        <v>0</v>
      </c>
      <c r="H137" s="25"/>
    </row>
    <row r="138" spans="2:8" s="7" customFormat="1" ht="26.25" customHeight="1" x14ac:dyDescent="0.4">
      <c r="B138" s="39"/>
      <c r="C138" s="21" t="s">
        <v>44</v>
      </c>
      <c r="D138" s="19"/>
      <c r="E138" s="20">
        <f xml:space="preserve"> +E128 - E137</f>
        <v>2843000</v>
      </c>
      <c r="F138" s="20">
        <f xml:space="preserve"> +F128 - F137</f>
        <v>2472708</v>
      </c>
      <c r="G138" s="20">
        <f>E138-F138</f>
        <v>370292</v>
      </c>
      <c r="H138" s="20"/>
    </row>
    <row r="139" spans="2:8" s="7" customFormat="1" ht="26.25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6.25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6.25" customHeight="1" x14ac:dyDescent="0.4">
      <c r="B141" s="40" t="s">
        <v>46</v>
      </c>
      <c r="C141" s="18"/>
      <c r="D141" s="19"/>
      <c r="E141" s="20">
        <f xml:space="preserve"> +E103 +E118 +E138 - (E139 + E140)</f>
        <v>-300000</v>
      </c>
      <c r="F141" s="20">
        <f xml:space="preserve"> +F103 +F118 +F138 - (F139 + F140)</f>
        <v>-851218</v>
      </c>
      <c r="G141" s="20">
        <f>E141-F141</f>
        <v>551218</v>
      </c>
      <c r="H141" s="20"/>
    </row>
    <row r="142" spans="2:8" s="7" customFormat="1" ht="26.25" customHeight="1" x14ac:dyDescent="0.4">
      <c r="B142" s="21" t="s">
        <v>47</v>
      </c>
      <c r="C142" s="18"/>
      <c r="D142" s="19"/>
      <c r="E142" s="20"/>
      <c r="F142" s="20">
        <v>2469868</v>
      </c>
      <c r="G142" s="20">
        <f>E142-F142</f>
        <v>-2469868</v>
      </c>
      <c r="H142" s="20"/>
    </row>
    <row r="143" spans="2:8" s="7" customFormat="1" ht="26.25" customHeight="1" x14ac:dyDescent="0.4">
      <c r="B143" s="21" t="s">
        <v>48</v>
      </c>
      <c r="C143" s="18"/>
      <c r="D143" s="19"/>
      <c r="E143" s="20">
        <f xml:space="preserve"> +E141 +E142</f>
        <v>-300000</v>
      </c>
      <c r="F143" s="20">
        <f xml:space="preserve"> +F141 +F142</f>
        <v>1618650</v>
      </c>
      <c r="G143" s="20">
        <f>E143-F143</f>
        <v>-1918650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C4758-319A-4E07-A1A6-FC55C8A40315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171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36" t="s">
        <v>4</v>
      </c>
      <c r="C5" s="36"/>
      <c r="D5" s="36"/>
      <c r="E5" s="6" t="s">
        <v>5</v>
      </c>
      <c r="F5" s="6" t="s">
        <v>6</v>
      </c>
      <c r="G5" s="6" t="s">
        <v>7</v>
      </c>
      <c r="H5" s="6" t="s">
        <v>8</v>
      </c>
    </row>
    <row r="6" spans="2:8" ht="27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34490000</v>
      </c>
      <c r="F6" s="10">
        <f>+F7+F11+F14+F17+F20+F26</f>
        <v>39773184</v>
      </c>
      <c r="G6" s="10">
        <f>E6-F6</f>
        <v>-5283184</v>
      </c>
      <c r="H6" s="10"/>
    </row>
    <row r="7" spans="2:8" ht="27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ht="27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ht="27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ht="27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ht="27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ht="27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ht="27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ht="27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ht="27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ht="27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ht="27" customHeight="1" x14ac:dyDescent="0.4">
      <c r="B17" s="38"/>
      <c r="C17" s="38"/>
      <c r="D17" s="11" t="s">
        <v>156</v>
      </c>
      <c r="E17" s="13">
        <f>+E18+E19</f>
        <v>8800000</v>
      </c>
      <c r="F17" s="13">
        <f>+F18+F19</f>
        <v>8775211</v>
      </c>
      <c r="G17" s="13">
        <f>E17-F17</f>
        <v>24789</v>
      </c>
      <c r="H17" s="13"/>
    </row>
    <row r="18" spans="2:8" ht="27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ht="27" customHeight="1" x14ac:dyDescent="0.4">
      <c r="B19" s="38"/>
      <c r="C19" s="38"/>
      <c r="D19" s="11" t="s">
        <v>154</v>
      </c>
      <c r="E19" s="13">
        <v>8800000</v>
      </c>
      <c r="F19" s="13">
        <v>8775211</v>
      </c>
      <c r="G19" s="13">
        <f>E19-F19</f>
        <v>24789</v>
      </c>
      <c r="H19" s="13"/>
    </row>
    <row r="20" spans="2:8" ht="27" customHeight="1" x14ac:dyDescent="0.4">
      <c r="B20" s="38"/>
      <c r="C20" s="38"/>
      <c r="D20" s="11" t="s">
        <v>153</v>
      </c>
      <c r="E20" s="13">
        <f>+E21+E22+E23+E24+E25</f>
        <v>330000</v>
      </c>
      <c r="F20" s="13">
        <f>+F21+F22+F23+F24+F25</f>
        <v>238000</v>
      </c>
      <c r="G20" s="13">
        <f>E20-F20</f>
        <v>92000</v>
      </c>
      <c r="H20" s="13"/>
    </row>
    <row r="21" spans="2:8" ht="27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ht="27" customHeight="1" x14ac:dyDescent="0.4">
      <c r="B22" s="38"/>
      <c r="C22" s="38"/>
      <c r="D22" s="11" t="s">
        <v>151</v>
      </c>
      <c r="E22" s="13"/>
      <c r="F22" s="13"/>
      <c r="G22" s="13">
        <f>E22-F22</f>
        <v>0</v>
      </c>
      <c r="H22" s="13"/>
    </row>
    <row r="23" spans="2:8" ht="27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ht="27" customHeight="1" x14ac:dyDescent="0.4">
      <c r="B24" s="38"/>
      <c r="C24" s="38"/>
      <c r="D24" s="11" t="s">
        <v>149</v>
      </c>
      <c r="E24" s="13"/>
      <c r="F24" s="13"/>
      <c r="G24" s="13">
        <f>E24-F24</f>
        <v>0</v>
      </c>
      <c r="H24" s="13"/>
    </row>
    <row r="25" spans="2:8" ht="27" customHeight="1" x14ac:dyDescent="0.4">
      <c r="B25" s="38"/>
      <c r="C25" s="38"/>
      <c r="D25" s="11" t="s">
        <v>140</v>
      </c>
      <c r="E25" s="13">
        <v>330000</v>
      </c>
      <c r="F25" s="13">
        <v>238000</v>
      </c>
      <c r="G25" s="13">
        <f>E25-F25</f>
        <v>92000</v>
      </c>
      <c r="H25" s="13"/>
    </row>
    <row r="26" spans="2:8" ht="27" customHeight="1" x14ac:dyDescent="0.4">
      <c r="B26" s="38"/>
      <c r="C26" s="38"/>
      <c r="D26" s="11" t="s">
        <v>148</v>
      </c>
      <c r="E26" s="13">
        <f>+E27+E28+E29+E30+E31+E32+E33</f>
        <v>25360000</v>
      </c>
      <c r="F26" s="13">
        <f>+F27+F28+F29+F30+F31+F32+F33</f>
        <v>30759973</v>
      </c>
      <c r="G26" s="13">
        <f>E26-F26</f>
        <v>-5399973</v>
      </c>
      <c r="H26" s="13"/>
    </row>
    <row r="27" spans="2:8" ht="27" customHeight="1" x14ac:dyDescent="0.4">
      <c r="B27" s="38"/>
      <c r="C27" s="38"/>
      <c r="D27" s="11" t="s">
        <v>147</v>
      </c>
      <c r="E27" s="13">
        <v>4500000</v>
      </c>
      <c r="F27" s="13">
        <v>25457132</v>
      </c>
      <c r="G27" s="13">
        <f>E27-F27</f>
        <v>-20957132</v>
      </c>
      <c r="H27" s="13"/>
    </row>
    <row r="28" spans="2:8" ht="27" customHeight="1" x14ac:dyDescent="0.4">
      <c r="B28" s="38"/>
      <c r="C28" s="38"/>
      <c r="D28" s="11" t="s">
        <v>139</v>
      </c>
      <c r="E28" s="13">
        <v>19640000</v>
      </c>
      <c r="F28" s="13">
        <v>4175803</v>
      </c>
      <c r="G28" s="13">
        <f>E28-F28</f>
        <v>15464197</v>
      </c>
      <c r="H28" s="13"/>
    </row>
    <row r="29" spans="2:8" ht="27" customHeight="1" x14ac:dyDescent="0.4">
      <c r="B29" s="38"/>
      <c r="C29" s="38"/>
      <c r="D29" s="11" t="s">
        <v>146</v>
      </c>
      <c r="E29" s="13">
        <v>330000</v>
      </c>
      <c r="F29" s="13">
        <v>189200</v>
      </c>
      <c r="G29" s="13">
        <f>E29-F29</f>
        <v>140800</v>
      </c>
      <c r="H29" s="13"/>
    </row>
    <row r="30" spans="2:8" ht="27" customHeight="1" x14ac:dyDescent="0.4">
      <c r="B30" s="38"/>
      <c r="C30" s="38"/>
      <c r="D30" s="11" t="s">
        <v>145</v>
      </c>
      <c r="E30" s="13">
        <v>100000</v>
      </c>
      <c r="F30" s="13"/>
      <c r="G30" s="13">
        <f>E30-F30</f>
        <v>100000</v>
      </c>
      <c r="H30" s="13"/>
    </row>
    <row r="31" spans="2:8" ht="27" customHeight="1" x14ac:dyDescent="0.4">
      <c r="B31" s="38"/>
      <c r="C31" s="38"/>
      <c r="D31" s="11" t="s">
        <v>144</v>
      </c>
      <c r="E31" s="13">
        <v>740000</v>
      </c>
      <c r="F31" s="13">
        <v>937838</v>
      </c>
      <c r="G31" s="13">
        <f>E31-F31</f>
        <v>-197838</v>
      </c>
      <c r="H31" s="13"/>
    </row>
    <row r="32" spans="2:8" ht="27" customHeight="1" x14ac:dyDescent="0.4">
      <c r="B32" s="38"/>
      <c r="C32" s="38"/>
      <c r="D32" s="11" t="s">
        <v>143</v>
      </c>
      <c r="E32" s="13">
        <v>50000</v>
      </c>
      <c r="F32" s="13"/>
      <c r="G32" s="13">
        <f>E32-F32</f>
        <v>50000</v>
      </c>
      <c r="H32" s="13"/>
    </row>
    <row r="33" spans="2:8" ht="27" customHeight="1" x14ac:dyDescent="0.4">
      <c r="B33" s="38"/>
      <c r="C33" s="38"/>
      <c r="D33" s="11" t="s">
        <v>138</v>
      </c>
      <c r="E33" s="13"/>
      <c r="F33" s="13"/>
      <c r="G33" s="13">
        <f>E33-F33</f>
        <v>0</v>
      </c>
      <c r="H33" s="13"/>
    </row>
    <row r="34" spans="2:8" ht="27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ht="27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ht="27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ht="27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ht="27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ht="27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ht="27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ht="27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ht="27" customHeight="1" x14ac:dyDescent="0.4">
      <c r="B42" s="38"/>
      <c r="C42" s="38"/>
      <c r="D42" s="11" t="s">
        <v>15</v>
      </c>
      <c r="E42" s="13"/>
      <c r="F42" s="13">
        <v>80</v>
      </c>
      <c r="G42" s="13">
        <f>E42-F42</f>
        <v>-80</v>
      </c>
      <c r="H42" s="13"/>
    </row>
    <row r="43" spans="2:8" ht="27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136890</v>
      </c>
      <c r="G43" s="13">
        <f>E43-F43</f>
        <v>-136890</v>
      </c>
      <c r="H43" s="13"/>
    </row>
    <row r="44" spans="2:8" ht="27" customHeight="1" x14ac:dyDescent="0.4">
      <c r="B44" s="38"/>
      <c r="C44" s="38"/>
      <c r="D44" s="11" t="s">
        <v>137</v>
      </c>
      <c r="E44" s="13"/>
      <c r="F44" s="13">
        <v>3300</v>
      </c>
      <c r="G44" s="13">
        <f>E44-F44</f>
        <v>-3300</v>
      </c>
      <c r="H44" s="13"/>
    </row>
    <row r="45" spans="2:8" ht="27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ht="27" customHeight="1" x14ac:dyDescent="0.4">
      <c r="B46" s="38"/>
      <c r="C46" s="38"/>
      <c r="D46" s="11" t="s">
        <v>135</v>
      </c>
      <c r="E46" s="13"/>
      <c r="F46" s="13">
        <v>133590</v>
      </c>
      <c r="G46" s="13">
        <f>E46-F46</f>
        <v>-133590</v>
      </c>
      <c r="H46" s="13"/>
    </row>
    <row r="47" spans="2:8" ht="27" customHeight="1" x14ac:dyDescent="0.4">
      <c r="B47" s="38"/>
      <c r="C47" s="39"/>
      <c r="D47" s="15" t="s">
        <v>17</v>
      </c>
      <c r="E47" s="17">
        <f>+E6+E34+E40+E41+E42+E43</f>
        <v>34490000</v>
      </c>
      <c r="F47" s="17">
        <f>+F6+F34+F40+F41+F42+F43</f>
        <v>39910154</v>
      </c>
      <c r="G47" s="17">
        <f>E47-F47</f>
        <v>-5420154</v>
      </c>
      <c r="H47" s="17"/>
    </row>
    <row r="48" spans="2:8" ht="27" customHeight="1" x14ac:dyDescent="0.4">
      <c r="B48" s="38"/>
      <c r="C48" s="37" t="s">
        <v>18</v>
      </c>
      <c r="D48" s="11" t="s">
        <v>19</v>
      </c>
      <c r="E48" s="13">
        <f>+E49+E50+E51+E52+E53+E54</f>
        <v>29053000</v>
      </c>
      <c r="F48" s="13">
        <f>+F49+F50+F51+F52+F53+F54</f>
        <v>29438561</v>
      </c>
      <c r="G48" s="13">
        <f>E48-F48</f>
        <v>-385561</v>
      </c>
      <c r="H48" s="13"/>
    </row>
    <row r="49" spans="2:8" ht="27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ht="27" customHeight="1" x14ac:dyDescent="0.4">
      <c r="B50" s="38"/>
      <c r="C50" s="38"/>
      <c r="D50" s="11" t="s">
        <v>133</v>
      </c>
      <c r="E50" s="13">
        <v>21810000</v>
      </c>
      <c r="F50" s="13">
        <v>21831379</v>
      </c>
      <c r="G50" s="13">
        <f>E50-F50</f>
        <v>-21379</v>
      </c>
      <c r="H50" s="13"/>
    </row>
    <row r="51" spans="2:8" ht="27" customHeight="1" x14ac:dyDescent="0.4">
      <c r="B51" s="38"/>
      <c r="C51" s="38"/>
      <c r="D51" s="11" t="s">
        <v>132</v>
      </c>
      <c r="E51" s="13">
        <v>3220000</v>
      </c>
      <c r="F51" s="13">
        <v>3179900</v>
      </c>
      <c r="G51" s="13">
        <f>E51-F51</f>
        <v>40100</v>
      </c>
      <c r="H51" s="13"/>
    </row>
    <row r="52" spans="2:8" ht="27" customHeight="1" x14ac:dyDescent="0.4">
      <c r="B52" s="38"/>
      <c r="C52" s="38"/>
      <c r="D52" s="11" t="s">
        <v>131</v>
      </c>
      <c r="E52" s="13"/>
      <c r="F52" s="13"/>
      <c r="G52" s="13">
        <f>E52-F52</f>
        <v>0</v>
      </c>
      <c r="H52" s="13"/>
    </row>
    <row r="53" spans="2:8" ht="27" customHeight="1" x14ac:dyDescent="0.4">
      <c r="B53" s="38"/>
      <c r="C53" s="38"/>
      <c r="D53" s="11" t="s">
        <v>130</v>
      </c>
      <c r="E53" s="13">
        <v>623000</v>
      </c>
      <c r="F53" s="13">
        <v>623000</v>
      </c>
      <c r="G53" s="13">
        <f>E53-F53</f>
        <v>0</v>
      </c>
      <c r="H53" s="13"/>
    </row>
    <row r="54" spans="2:8" ht="27" customHeight="1" x14ac:dyDescent="0.4">
      <c r="B54" s="38"/>
      <c r="C54" s="38"/>
      <c r="D54" s="11" t="s">
        <v>129</v>
      </c>
      <c r="E54" s="13">
        <v>3400000</v>
      </c>
      <c r="F54" s="13">
        <v>3804282</v>
      </c>
      <c r="G54" s="13">
        <f>E54-F54</f>
        <v>-404282</v>
      </c>
      <c r="H54" s="13"/>
    </row>
    <row r="55" spans="2:8" ht="27" customHeight="1" x14ac:dyDescent="0.4">
      <c r="B55" s="38"/>
      <c r="C55" s="38"/>
      <c r="D55" s="11" t="s">
        <v>20</v>
      </c>
      <c r="E55" s="13">
        <f>+E56+E57+E58+E59+E60+E61+E62+E63+E64+E65+E66+E67+E68+E69+E70</f>
        <v>1370000</v>
      </c>
      <c r="F55" s="13">
        <f>+F56+F57+F58+F59+F60+F61+F62+F63+F64+F65+F66+F67+F68+F69+F70</f>
        <v>1041130</v>
      </c>
      <c r="G55" s="13">
        <f>E55-F55</f>
        <v>328870</v>
      </c>
      <c r="H55" s="13"/>
    </row>
    <row r="56" spans="2:8" ht="27" customHeight="1" x14ac:dyDescent="0.4">
      <c r="B56" s="38"/>
      <c r="C56" s="38"/>
      <c r="D56" s="11" t="s">
        <v>128</v>
      </c>
      <c r="E56" s="13"/>
      <c r="F56" s="13">
        <v>1625</v>
      </c>
      <c r="G56" s="13">
        <f>E56-F56</f>
        <v>-1625</v>
      </c>
      <c r="H56" s="13"/>
    </row>
    <row r="57" spans="2:8" ht="27" customHeight="1" x14ac:dyDescent="0.4">
      <c r="B57" s="38"/>
      <c r="C57" s="38"/>
      <c r="D57" s="11" t="s">
        <v>127</v>
      </c>
      <c r="E57" s="13"/>
      <c r="F57" s="13"/>
      <c r="G57" s="13">
        <f>E57-F57</f>
        <v>0</v>
      </c>
      <c r="H57" s="13"/>
    </row>
    <row r="58" spans="2:8" ht="27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ht="27" customHeight="1" x14ac:dyDescent="0.4">
      <c r="B59" s="38"/>
      <c r="C59" s="38"/>
      <c r="D59" s="11" t="s">
        <v>125</v>
      </c>
      <c r="E59" s="13"/>
      <c r="F59" s="13"/>
      <c r="G59" s="13">
        <f>E59-F59</f>
        <v>0</v>
      </c>
      <c r="H59" s="13"/>
    </row>
    <row r="60" spans="2:8" ht="27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ht="27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ht="27" customHeight="1" x14ac:dyDescent="0.4">
      <c r="B62" s="38"/>
      <c r="C62" s="38"/>
      <c r="D62" s="11" t="s">
        <v>122</v>
      </c>
      <c r="E62" s="13">
        <v>10000</v>
      </c>
      <c r="F62" s="13">
        <v>41202</v>
      </c>
      <c r="G62" s="13">
        <f>E62-F62</f>
        <v>-31202</v>
      </c>
      <c r="H62" s="13"/>
    </row>
    <row r="63" spans="2:8" ht="27" customHeight="1" x14ac:dyDescent="0.4">
      <c r="B63" s="38"/>
      <c r="C63" s="38"/>
      <c r="D63" s="11" t="s">
        <v>112</v>
      </c>
      <c r="E63" s="13"/>
      <c r="F63" s="13"/>
      <c r="G63" s="13">
        <f>E63-F63</f>
        <v>0</v>
      </c>
      <c r="H63" s="13"/>
    </row>
    <row r="64" spans="2:8" ht="27" customHeight="1" x14ac:dyDescent="0.4">
      <c r="B64" s="38"/>
      <c r="C64" s="38"/>
      <c r="D64" s="11" t="s">
        <v>111</v>
      </c>
      <c r="E64" s="13">
        <v>650000</v>
      </c>
      <c r="F64" s="13">
        <v>492577</v>
      </c>
      <c r="G64" s="13">
        <f>E64-F64</f>
        <v>157423</v>
      </c>
      <c r="H64" s="13"/>
    </row>
    <row r="65" spans="2:8" ht="27" customHeight="1" x14ac:dyDescent="0.4">
      <c r="B65" s="38"/>
      <c r="C65" s="38"/>
      <c r="D65" s="11" t="s">
        <v>121</v>
      </c>
      <c r="E65" s="13">
        <v>10000</v>
      </c>
      <c r="F65" s="13">
        <v>196606</v>
      </c>
      <c r="G65" s="13">
        <f>E65-F65</f>
        <v>-186606</v>
      </c>
      <c r="H65" s="13"/>
    </row>
    <row r="66" spans="2:8" ht="27" customHeight="1" x14ac:dyDescent="0.4">
      <c r="B66" s="38"/>
      <c r="C66" s="38"/>
      <c r="D66" s="11" t="s">
        <v>104</v>
      </c>
      <c r="E66" s="13"/>
      <c r="F66" s="13"/>
      <c r="G66" s="13">
        <f>E66-F66</f>
        <v>0</v>
      </c>
      <c r="H66" s="13"/>
    </row>
    <row r="67" spans="2:8" ht="27" customHeight="1" x14ac:dyDescent="0.4">
      <c r="B67" s="38"/>
      <c r="C67" s="38"/>
      <c r="D67" s="11" t="s">
        <v>103</v>
      </c>
      <c r="E67" s="13">
        <v>620000</v>
      </c>
      <c r="F67" s="13">
        <v>279120</v>
      </c>
      <c r="G67" s="13">
        <f>E67-F67</f>
        <v>340880</v>
      </c>
      <c r="H67" s="13"/>
    </row>
    <row r="68" spans="2:8" ht="27" customHeight="1" x14ac:dyDescent="0.4">
      <c r="B68" s="38"/>
      <c r="C68" s="38"/>
      <c r="D68" s="11" t="s">
        <v>120</v>
      </c>
      <c r="E68" s="13">
        <v>80000</v>
      </c>
      <c r="F68" s="13">
        <v>30000</v>
      </c>
      <c r="G68" s="13">
        <f>E68-F68</f>
        <v>50000</v>
      </c>
      <c r="H68" s="13"/>
    </row>
    <row r="69" spans="2:8" ht="27" customHeight="1" x14ac:dyDescent="0.4">
      <c r="B69" s="38"/>
      <c r="C69" s="38"/>
      <c r="D69" s="11" t="s">
        <v>119</v>
      </c>
      <c r="E69" s="13"/>
      <c r="F69" s="13"/>
      <c r="G69" s="13">
        <f>E69-F69</f>
        <v>0</v>
      </c>
      <c r="H69" s="13"/>
    </row>
    <row r="70" spans="2:8" ht="27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ht="27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9114000</v>
      </c>
      <c r="F71" s="13">
        <f>+F72+F73+F74+F75+F76+F77+F78+F79+F80+F81+F82+F83+F84+F85+F86+F87+F88+F89+F90+F91+F92+F93+F94</f>
        <v>7692662</v>
      </c>
      <c r="G71" s="13">
        <f>E71-F71</f>
        <v>1421338</v>
      </c>
      <c r="H71" s="13"/>
    </row>
    <row r="72" spans="2:8" ht="27" customHeight="1" x14ac:dyDescent="0.4">
      <c r="B72" s="38"/>
      <c r="C72" s="38"/>
      <c r="D72" s="11" t="s">
        <v>118</v>
      </c>
      <c r="E72" s="13">
        <v>160000</v>
      </c>
      <c r="F72" s="13">
        <v>150360</v>
      </c>
      <c r="G72" s="13">
        <f>E72-F72</f>
        <v>9640</v>
      </c>
      <c r="H72" s="13"/>
    </row>
    <row r="73" spans="2:8" ht="27" customHeight="1" x14ac:dyDescent="0.4">
      <c r="B73" s="38"/>
      <c r="C73" s="38"/>
      <c r="D73" s="11" t="s">
        <v>117</v>
      </c>
      <c r="E73" s="13">
        <v>80000</v>
      </c>
      <c r="F73" s="13">
        <v>87920</v>
      </c>
      <c r="G73" s="13">
        <f>E73-F73</f>
        <v>-7920</v>
      </c>
      <c r="H73" s="13"/>
    </row>
    <row r="74" spans="2:8" ht="27" customHeight="1" x14ac:dyDescent="0.4">
      <c r="B74" s="38"/>
      <c r="C74" s="38"/>
      <c r="D74" s="11" t="s">
        <v>116</v>
      </c>
      <c r="E74" s="13">
        <v>103000</v>
      </c>
      <c r="F74" s="13">
        <v>16373</v>
      </c>
      <c r="G74" s="13">
        <f>E74-F74</f>
        <v>86627</v>
      </c>
      <c r="H74" s="13"/>
    </row>
    <row r="75" spans="2:8" ht="27" customHeight="1" x14ac:dyDescent="0.4">
      <c r="B75" s="38"/>
      <c r="C75" s="38"/>
      <c r="D75" s="11" t="s">
        <v>115</v>
      </c>
      <c r="E75" s="13">
        <v>160000</v>
      </c>
      <c r="F75" s="13">
        <v>47442</v>
      </c>
      <c r="G75" s="13">
        <f>E75-F75</f>
        <v>112558</v>
      </c>
      <c r="H75" s="13"/>
    </row>
    <row r="76" spans="2:8" ht="27" customHeight="1" x14ac:dyDescent="0.4">
      <c r="B76" s="38"/>
      <c r="C76" s="38"/>
      <c r="D76" s="11" t="s">
        <v>114</v>
      </c>
      <c r="E76" s="13">
        <v>550000</v>
      </c>
      <c r="F76" s="13">
        <v>89577</v>
      </c>
      <c r="G76" s="13">
        <f>E76-F76</f>
        <v>460423</v>
      </c>
      <c r="H76" s="13"/>
    </row>
    <row r="77" spans="2:8" ht="27" customHeight="1" x14ac:dyDescent="0.4">
      <c r="B77" s="38"/>
      <c r="C77" s="38"/>
      <c r="D77" s="11" t="s">
        <v>113</v>
      </c>
      <c r="E77" s="13">
        <v>100000</v>
      </c>
      <c r="F77" s="13">
        <v>69866</v>
      </c>
      <c r="G77" s="13">
        <f>E77-F77</f>
        <v>30134</v>
      </c>
      <c r="H77" s="13"/>
    </row>
    <row r="78" spans="2:8" ht="27" customHeight="1" x14ac:dyDescent="0.4">
      <c r="B78" s="38"/>
      <c r="C78" s="38"/>
      <c r="D78" s="11" t="s">
        <v>112</v>
      </c>
      <c r="E78" s="13">
        <v>250000</v>
      </c>
      <c r="F78" s="13">
        <v>347305</v>
      </c>
      <c r="G78" s="13">
        <f>E78-F78</f>
        <v>-97305</v>
      </c>
      <c r="H78" s="13"/>
    </row>
    <row r="79" spans="2:8" ht="27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ht="27" customHeight="1" x14ac:dyDescent="0.4">
      <c r="B80" s="38"/>
      <c r="C80" s="38"/>
      <c r="D80" s="11" t="s">
        <v>110</v>
      </c>
      <c r="E80" s="13"/>
      <c r="F80" s="13"/>
      <c r="G80" s="13">
        <f>E80-F80</f>
        <v>0</v>
      </c>
      <c r="H80" s="13"/>
    </row>
    <row r="81" spans="2:8" ht="27" customHeight="1" x14ac:dyDescent="0.4">
      <c r="B81" s="38"/>
      <c r="C81" s="38"/>
      <c r="D81" s="11" t="s">
        <v>109</v>
      </c>
      <c r="E81" s="13">
        <v>890000</v>
      </c>
      <c r="F81" s="13">
        <v>664220</v>
      </c>
      <c r="G81" s="13">
        <f>E81-F81</f>
        <v>225780</v>
      </c>
      <c r="H81" s="13"/>
    </row>
    <row r="82" spans="2:8" ht="27" customHeight="1" x14ac:dyDescent="0.4">
      <c r="B82" s="38"/>
      <c r="C82" s="38"/>
      <c r="D82" s="11" t="s">
        <v>108</v>
      </c>
      <c r="E82" s="13">
        <v>10000</v>
      </c>
      <c r="F82" s="13">
        <v>8923</v>
      </c>
      <c r="G82" s="13">
        <f>E82-F82</f>
        <v>1077</v>
      </c>
      <c r="H82" s="13"/>
    </row>
    <row r="83" spans="2:8" ht="27" customHeight="1" x14ac:dyDescent="0.4">
      <c r="B83" s="38"/>
      <c r="C83" s="38"/>
      <c r="D83" s="11" t="s">
        <v>107</v>
      </c>
      <c r="E83" s="13">
        <v>50000</v>
      </c>
      <c r="F83" s="13"/>
      <c r="G83" s="13">
        <f>E83-F83</f>
        <v>50000</v>
      </c>
      <c r="H83" s="13"/>
    </row>
    <row r="84" spans="2:8" ht="27" customHeight="1" x14ac:dyDescent="0.4">
      <c r="B84" s="38"/>
      <c r="C84" s="38"/>
      <c r="D84" s="11" t="s">
        <v>106</v>
      </c>
      <c r="E84" s="13">
        <v>5300000</v>
      </c>
      <c r="F84" s="13">
        <v>4846089</v>
      </c>
      <c r="G84" s="13">
        <f>E84-F84</f>
        <v>453911</v>
      </c>
      <c r="H84" s="13"/>
    </row>
    <row r="85" spans="2:8" ht="27" customHeight="1" x14ac:dyDescent="0.4">
      <c r="B85" s="38"/>
      <c r="C85" s="38"/>
      <c r="D85" s="11" t="s">
        <v>105</v>
      </c>
      <c r="E85" s="13">
        <v>70000</v>
      </c>
      <c r="F85" s="13">
        <v>92440</v>
      </c>
      <c r="G85" s="13">
        <f>E85-F85</f>
        <v>-22440</v>
      </c>
      <c r="H85" s="13"/>
    </row>
    <row r="86" spans="2:8" ht="27" customHeight="1" x14ac:dyDescent="0.4">
      <c r="B86" s="38"/>
      <c r="C86" s="38"/>
      <c r="D86" s="11" t="s">
        <v>104</v>
      </c>
      <c r="E86" s="13">
        <v>100000</v>
      </c>
      <c r="F86" s="13">
        <v>147487</v>
      </c>
      <c r="G86" s="13">
        <f>E86-F86</f>
        <v>-47487</v>
      </c>
      <c r="H86" s="13"/>
    </row>
    <row r="87" spans="2:8" ht="27" customHeight="1" x14ac:dyDescent="0.4">
      <c r="B87" s="38"/>
      <c r="C87" s="38"/>
      <c r="D87" s="11" t="s">
        <v>103</v>
      </c>
      <c r="E87" s="13">
        <v>499000</v>
      </c>
      <c r="F87" s="13">
        <v>645468</v>
      </c>
      <c r="G87" s="13">
        <f>E87-F87</f>
        <v>-146468</v>
      </c>
      <c r="H87" s="13"/>
    </row>
    <row r="88" spans="2:8" ht="27" customHeight="1" x14ac:dyDescent="0.4">
      <c r="B88" s="38"/>
      <c r="C88" s="38"/>
      <c r="D88" s="11" t="s">
        <v>102</v>
      </c>
      <c r="E88" s="13">
        <v>300000</v>
      </c>
      <c r="F88" s="13">
        <v>60000</v>
      </c>
      <c r="G88" s="13">
        <f>E88-F88</f>
        <v>240000</v>
      </c>
      <c r="H88" s="13"/>
    </row>
    <row r="89" spans="2:8" ht="27" customHeight="1" x14ac:dyDescent="0.4">
      <c r="B89" s="38"/>
      <c r="C89" s="38"/>
      <c r="D89" s="11" t="s">
        <v>101</v>
      </c>
      <c r="E89" s="13">
        <v>20000</v>
      </c>
      <c r="F89" s="13"/>
      <c r="G89" s="13">
        <f>E89-F89</f>
        <v>20000</v>
      </c>
      <c r="H89" s="13"/>
    </row>
    <row r="90" spans="2:8" ht="27" customHeight="1" x14ac:dyDescent="0.4">
      <c r="B90" s="38"/>
      <c r="C90" s="38"/>
      <c r="D90" s="11" t="s">
        <v>100</v>
      </c>
      <c r="E90" s="13">
        <v>322000</v>
      </c>
      <c r="F90" s="13">
        <v>333080</v>
      </c>
      <c r="G90" s="13">
        <f>E90-F90</f>
        <v>-11080</v>
      </c>
      <c r="H90" s="13"/>
    </row>
    <row r="91" spans="2:8" ht="27" customHeight="1" x14ac:dyDescent="0.4">
      <c r="B91" s="38"/>
      <c r="C91" s="38"/>
      <c r="D91" s="11" t="s">
        <v>99</v>
      </c>
      <c r="E91" s="13">
        <v>20000</v>
      </c>
      <c r="F91" s="13">
        <v>5112</v>
      </c>
      <c r="G91" s="13">
        <f>E91-F91</f>
        <v>14888</v>
      </c>
      <c r="H91" s="13"/>
    </row>
    <row r="92" spans="2:8" ht="27" customHeight="1" x14ac:dyDescent="0.4">
      <c r="B92" s="38"/>
      <c r="C92" s="38"/>
      <c r="D92" s="11" t="s">
        <v>98</v>
      </c>
      <c r="E92" s="13">
        <v>130000</v>
      </c>
      <c r="F92" s="13">
        <v>81000</v>
      </c>
      <c r="G92" s="13">
        <f>E92-F92</f>
        <v>49000</v>
      </c>
      <c r="H92" s="13"/>
    </row>
    <row r="93" spans="2:8" ht="27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ht="27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ht="27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ht="27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ht="27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15000</v>
      </c>
      <c r="G97" s="13">
        <f>E97-F97</f>
        <v>-15000</v>
      </c>
      <c r="H97" s="13"/>
    </row>
    <row r="98" spans="2:8" ht="27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ht="27" customHeight="1" x14ac:dyDescent="0.4">
      <c r="B99" s="38"/>
      <c r="C99" s="38"/>
      <c r="D99" s="11" t="s">
        <v>96</v>
      </c>
      <c r="E99" s="13"/>
      <c r="F99" s="13">
        <v>15000</v>
      </c>
      <c r="G99" s="13">
        <f>E99-F99</f>
        <v>-15000</v>
      </c>
      <c r="H99" s="13"/>
    </row>
    <row r="100" spans="2:8" ht="27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ht="27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ht="27" customHeight="1" x14ac:dyDescent="0.4">
      <c r="B102" s="38"/>
      <c r="C102" s="39"/>
      <c r="D102" s="15" t="s">
        <v>26</v>
      </c>
      <c r="E102" s="17">
        <f>+E48+E55+E71+E95+E96+E97+E100</f>
        <v>39537000</v>
      </c>
      <c r="F102" s="17">
        <f>+F48+F55+F71+F95+F96+F97+F100</f>
        <v>38187353</v>
      </c>
      <c r="G102" s="17">
        <f>E102-F102</f>
        <v>1349647</v>
      </c>
      <c r="H102" s="17"/>
    </row>
    <row r="103" spans="2:8" ht="27" customHeight="1" x14ac:dyDescent="0.4">
      <c r="B103" s="39"/>
      <c r="C103" s="18" t="s">
        <v>27</v>
      </c>
      <c r="D103" s="19"/>
      <c r="E103" s="20">
        <f xml:space="preserve"> +E47 - E102</f>
        <v>-5047000</v>
      </c>
      <c r="F103" s="20">
        <f xml:space="preserve"> +F47 - F102</f>
        <v>1722801</v>
      </c>
      <c r="G103" s="20">
        <f>E103-F103</f>
        <v>-6769801</v>
      </c>
      <c r="H103" s="20"/>
    </row>
    <row r="104" spans="2:8" ht="27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ht="27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ht="27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ht="27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ht="27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ht="27" customHeight="1" x14ac:dyDescent="0.4">
      <c r="B109" s="38"/>
      <c r="C109" s="37" t="s">
        <v>18</v>
      </c>
      <c r="D109" s="11" t="s">
        <v>32</v>
      </c>
      <c r="E109" s="13"/>
      <c r="F109" s="13"/>
      <c r="G109" s="13">
        <f>E109-F109</f>
        <v>0</v>
      </c>
      <c r="H109" s="13"/>
    </row>
    <row r="110" spans="2:8" ht="27" customHeight="1" x14ac:dyDescent="0.4">
      <c r="B110" s="38"/>
      <c r="C110" s="38"/>
      <c r="D110" s="11" t="s">
        <v>33</v>
      </c>
      <c r="E110" s="13">
        <f>+E111+E112+E113+E114+E115</f>
        <v>321000</v>
      </c>
      <c r="F110" s="13">
        <f>+F111+F112+F113+F114+F115</f>
        <v>156000</v>
      </c>
      <c r="G110" s="13">
        <f>E110-F110</f>
        <v>165000</v>
      </c>
      <c r="H110" s="13"/>
    </row>
    <row r="111" spans="2:8" ht="27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ht="27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ht="27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ht="27" customHeight="1" x14ac:dyDescent="0.4">
      <c r="B114" s="38"/>
      <c r="C114" s="38"/>
      <c r="D114" s="11" t="s">
        <v>89</v>
      </c>
      <c r="E114" s="13">
        <v>321000</v>
      </c>
      <c r="F114" s="13">
        <v>156000</v>
      </c>
      <c r="G114" s="13">
        <f>E114-F114</f>
        <v>165000</v>
      </c>
      <c r="H114" s="13"/>
    </row>
    <row r="115" spans="2:8" ht="27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ht="27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ht="27" customHeight="1" x14ac:dyDescent="0.4">
      <c r="B117" s="38"/>
      <c r="C117" s="39"/>
      <c r="D117" s="15" t="s">
        <v>35</v>
      </c>
      <c r="E117" s="17">
        <f>+E109+E110+E116</f>
        <v>321000</v>
      </c>
      <c r="F117" s="17">
        <f>+F109+F110+F116</f>
        <v>156000</v>
      </c>
      <c r="G117" s="17">
        <f>E117-F117</f>
        <v>165000</v>
      </c>
      <c r="H117" s="17"/>
    </row>
    <row r="118" spans="2:8" ht="27" customHeight="1" x14ac:dyDescent="0.4">
      <c r="B118" s="39"/>
      <c r="C118" s="21" t="s">
        <v>36</v>
      </c>
      <c r="D118" s="19"/>
      <c r="E118" s="20">
        <f xml:space="preserve"> +E108 - E117</f>
        <v>-321000</v>
      </c>
      <c r="F118" s="20">
        <f xml:space="preserve"> +F108 - F117</f>
        <v>-156000</v>
      </c>
      <c r="G118" s="20">
        <f>E118-F118</f>
        <v>-165000</v>
      </c>
      <c r="H118" s="20"/>
    </row>
    <row r="119" spans="2:8" ht="27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ht="27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ht="27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ht="27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ht="27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ht="27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ht="27" customHeight="1" x14ac:dyDescent="0.4">
      <c r="B125" s="38"/>
      <c r="C125" s="38"/>
      <c r="D125" s="11" t="s">
        <v>63</v>
      </c>
      <c r="E125" s="13">
        <v>5183500</v>
      </c>
      <c r="F125" s="13">
        <v>15393403</v>
      </c>
      <c r="G125" s="13">
        <f>E125-F125</f>
        <v>-10209903</v>
      </c>
      <c r="H125" s="13"/>
    </row>
    <row r="126" spans="2:8" ht="27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ht="27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ht="27" customHeight="1" x14ac:dyDescent="0.4">
      <c r="B128" s="38"/>
      <c r="C128" s="39"/>
      <c r="D128" s="15" t="s">
        <v>40</v>
      </c>
      <c r="E128" s="17">
        <f>+E119+E124+E125+E126</f>
        <v>5183500</v>
      </c>
      <c r="F128" s="17">
        <f>+F119+F124+F125+F126</f>
        <v>15393403</v>
      </c>
      <c r="G128" s="17">
        <f>E128-F128</f>
        <v>-10209903</v>
      </c>
      <c r="H128" s="17"/>
    </row>
    <row r="129" spans="2:8" ht="27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0</v>
      </c>
      <c r="G129" s="13">
        <f>E129-F129</f>
        <v>0</v>
      </c>
      <c r="H129" s="13"/>
    </row>
    <row r="130" spans="2:8" ht="27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ht="27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ht="27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ht="27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ht="27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ht="27" customHeight="1" x14ac:dyDescent="0.4">
      <c r="B135" s="38"/>
      <c r="C135" s="38"/>
      <c r="D135" s="22" t="s">
        <v>62</v>
      </c>
      <c r="E135" s="23">
        <v>1000000</v>
      </c>
      <c r="F135" s="23">
        <v>7021095</v>
      </c>
      <c r="G135" s="23">
        <f>E135-F135</f>
        <v>-6021095</v>
      </c>
      <c r="H135" s="23"/>
    </row>
    <row r="136" spans="2:8" ht="27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ht="27" customHeight="1" x14ac:dyDescent="0.4">
      <c r="B137" s="38"/>
      <c r="C137" s="39"/>
      <c r="D137" s="24" t="s">
        <v>43</v>
      </c>
      <c r="E137" s="25">
        <f>+E129+E134+E135+E136</f>
        <v>1000000</v>
      </c>
      <c r="F137" s="25">
        <f>+F129+F134+F135+F136</f>
        <v>7021095</v>
      </c>
      <c r="G137" s="25">
        <f>E137-F137</f>
        <v>-6021095</v>
      </c>
      <c r="H137" s="25"/>
    </row>
    <row r="138" spans="2:8" ht="27" customHeight="1" x14ac:dyDescent="0.4">
      <c r="B138" s="39"/>
      <c r="C138" s="21" t="s">
        <v>44</v>
      </c>
      <c r="D138" s="19"/>
      <c r="E138" s="20">
        <f xml:space="preserve"> +E128 - E137</f>
        <v>4183500</v>
      </c>
      <c r="F138" s="20">
        <f xml:space="preserve"> +F128 - F137</f>
        <v>8372308</v>
      </c>
      <c r="G138" s="20">
        <f>E138-F138</f>
        <v>-4188808</v>
      </c>
      <c r="H138" s="20"/>
    </row>
    <row r="139" spans="2:8" ht="27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ht="27" customHeight="1" x14ac:dyDescent="0.4">
      <c r="B140" s="30"/>
      <c r="C140" s="31"/>
      <c r="D140" s="32"/>
      <c r="E140" s="33"/>
      <c r="F140" s="33"/>
      <c r="G140" s="33"/>
      <c r="H140" s="33"/>
    </row>
    <row r="141" spans="2:8" ht="27" customHeight="1" x14ac:dyDescent="0.4">
      <c r="B141" s="40" t="s">
        <v>46</v>
      </c>
      <c r="C141" s="18"/>
      <c r="D141" s="19"/>
      <c r="E141" s="20">
        <f xml:space="preserve"> +E103 +E118 +E138 - (E139 + E140)</f>
        <v>-1184500</v>
      </c>
      <c r="F141" s="20">
        <f xml:space="preserve"> +F103 +F118 +F138 - (F139 + F140)</f>
        <v>9939109</v>
      </c>
      <c r="G141" s="20">
        <f>E141-F141</f>
        <v>-11123609</v>
      </c>
      <c r="H141" s="20"/>
    </row>
    <row r="142" spans="2:8" ht="27" customHeight="1" x14ac:dyDescent="0.4">
      <c r="B142" s="21" t="s">
        <v>47</v>
      </c>
      <c r="C142" s="18"/>
      <c r="D142" s="19"/>
      <c r="E142" s="20"/>
      <c r="F142" s="20">
        <v>4656234</v>
      </c>
      <c r="G142" s="20">
        <f>E142-F142</f>
        <v>-4656234</v>
      </c>
      <c r="H142" s="20"/>
    </row>
    <row r="143" spans="2:8" ht="27" customHeight="1" x14ac:dyDescent="0.4">
      <c r="B143" s="21" t="s">
        <v>48</v>
      </c>
      <c r="C143" s="18"/>
      <c r="D143" s="19"/>
      <c r="E143" s="20">
        <f xml:space="preserve"> +E141 +E142</f>
        <v>-1184500</v>
      </c>
      <c r="F143" s="20">
        <f xml:space="preserve"> +F141 +F142</f>
        <v>14595343</v>
      </c>
      <c r="G143" s="20">
        <f>E143-F143</f>
        <v>-15779843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1F6C-5A7F-40E6-A23C-306E66D6155E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172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s="7" customFormat="1" ht="26.25" customHeight="1" x14ac:dyDescent="0.4">
      <c r="B5" s="36" t="s">
        <v>4</v>
      </c>
      <c r="C5" s="36"/>
      <c r="D5" s="36"/>
      <c r="E5" s="6" t="s">
        <v>5</v>
      </c>
      <c r="F5" s="6" t="s">
        <v>6</v>
      </c>
      <c r="G5" s="6" t="s">
        <v>7</v>
      </c>
      <c r="H5" s="6" t="s">
        <v>8</v>
      </c>
    </row>
    <row r="6" spans="2:8" s="7" customFormat="1" ht="26.25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38700000</v>
      </c>
      <c r="F6" s="10">
        <f>+F7+F11+F14+F17+F20+F26</f>
        <v>40761571</v>
      </c>
      <c r="G6" s="10">
        <f>E6-F6</f>
        <v>-2061571</v>
      </c>
      <c r="H6" s="10"/>
    </row>
    <row r="7" spans="2:8" s="7" customFormat="1" ht="26.25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6.25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6.25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6.25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6.25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s="7" customFormat="1" ht="26.25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s="7" customFormat="1" ht="26.25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s="7" customFormat="1" ht="26.25" customHeight="1" x14ac:dyDescent="0.4">
      <c r="B14" s="38"/>
      <c r="C14" s="38"/>
      <c r="D14" s="11" t="s">
        <v>159</v>
      </c>
      <c r="E14" s="13">
        <f>+E15+E16</f>
        <v>29000000</v>
      </c>
      <c r="F14" s="13">
        <f>+F15+F16</f>
        <v>28720369</v>
      </c>
      <c r="G14" s="13">
        <f>E14-F14</f>
        <v>279631</v>
      </c>
      <c r="H14" s="13"/>
    </row>
    <row r="15" spans="2:8" s="7" customFormat="1" ht="26.25" customHeight="1" x14ac:dyDescent="0.4">
      <c r="B15" s="38"/>
      <c r="C15" s="38"/>
      <c r="D15" s="11" t="s">
        <v>158</v>
      </c>
      <c r="E15" s="13">
        <v>27000000</v>
      </c>
      <c r="F15" s="13">
        <v>27162110</v>
      </c>
      <c r="G15" s="13">
        <f>E15-F15</f>
        <v>-162110</v>
      </c>
      <c r="H15" s="13"/>
    </row>
    <row r="16" spans="2:8" s="7" customFormat="1" ht="26.25" customHeight="1" x14ac:dyDescent="0.4">
      <c r="B16" s="38"/>
      <c r="C16" s="38"/>
      <c r="D16" s="11" t="s">
        <v>157</v>
      </c>
      <c r="E16" s="13">
        <v>2000000</v>
      </c>
      <c r="F16" s="13">
        <v>1558259</v>
      </c>
      <c r="G16" s="13">
        <f>E16-F16</f>
        <v>441741</v>
      </c>
      <c r="H16" s="13"/>
    </row>
    <row r="17" spans="2:8" s="7" customFormat="1" ht="26.25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6.25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6.25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6.25" customHeight="1" x14ac:dyDescent="0.4">
      <c r="B20" s="38"/>
      <c r="C20" s="38"/>
      <c r="D20" s="11" t="s">
        <v>153</v>
      </c>
      <c r="E20" s="13">
        <f>+E21+E22+E23+E24+E25</f>
        <v>9700000</v>
      </c>
      <c r="F20" s="13">
        <f>+F21+F22+F23+F24+F25</f>
        <v>10812747</v>
      </c>
      <c r="G20" s="13">
        <f>E20-F20</f>
        <v>-1112747</v>
      </c>
      <c r="H20" s="13"/>
    </row>
    <row r="21" spans="2:8" s="7" customFormat="1" ht="26.25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6.25" customHeight="1" x14ac:dyDescent="0.4">
      <c r="B22" s="38"/>
      <c r="C22" s="38"/>
      <c r="D22" s="11" t="s">
        <v>151</v>
      </c>
      <c r="E22" s="13">
        <v>3600000</v>
      </c>
      <c r="F22" s="13">
        <v>3510432</v>
      </c>
      <c r="G22" s="13">
        <f>E22-F22</f>
        <v>89568</v>
      </c>
      <c r="H22" s="13"/>
    </row>
    <row r="23" spans="2:8" s="7" customFormat="1" ht="26.25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6.25" customHeight="1" x14ac:dyDescent="0.4">
      <c r="B24" s="38"/>
      <c r="C24" s="38"/>
      <c r="D24" s="11" t="s">
        <v>149</v>
      </c>
      <c r="E24" s="13">
        <v>3600000</v>
      </c>
      <c r="F24" s="13">
        <v>3409741</v>
      </c>
      <c r="G24" s="13">
        <f>E24-F24</f>
        <v>190259</v>
      </c>
      <c r="H24" s="13"/>
    </row>
    <row r="25" spans="2:8" s="7" customFormat="1" ht="26.25" customHeight="1" x14ac:dyDescent="0.4">
      <c r="B25" s="38"/>
      <c r="C25" s="38"/>
      <c r="D25" s="11" t="s">
        <v>140</v>
      </c>
      <c r="E25" s="13">
        <v>2500000</v>
      </c>
      <c r="F25" s="13">
        <v>3892574</v>
      </c>
      <c r="G25" s="13">
        <f>E25-F25</f>
        <v>-1392574</v>
      </c>
      <c r="H25" s="13"/>
    </row>
    <row r="26" spans="2:8" s="7" customFormat="1" ht="26.25" customHeight="1" x14ac:dyDescent="0.4">
      <c r="B26" s="38"/>
      <c r="C26" s="38"/>
      <c r="D26" s="11" t="s">
        <v>148</v>
      </c>
      <c r="E26" s="13">
        <f>+E27+E28+E29+E30+E31+E32+E33</f>
        <v>0</v>
      </c>
      <c r="F26" s="13">
        <f>+F27+F28+F29+F30+F31+F32+F33</f>
        <v>1228455</v>
      </c>
      <c r="G26" s="13">
        <f>E26-F26</f>
        <v>-1228455</v>
      </c>
      <c r="H26" s="13"/>
    </row>
    <row r="27" spans="2:8" s="7" customFormat="1" ht="26.25" customHeight="1" x14ac:dyDescent="0.4">
      <c r="B27" s="38"/>
      <c r="C27" s="38"/>
      <c r="D27" s="11" t="s">
        <v>147</v>
      </c>
      <c r="E27" s="13"/>
      <c r="F27" s="13">
        <v>826535</v>
      </c>
      <c r="G27" s="13">
        <f>E27-F27</f>
        <v>-826535</v>
      </c>
      <c r="H27" s="13"/>
    </row>
    <row r="28" spans="2:8" s="7" customFormat="1" ht="26.25" customHeight="1" x14ac:dyDescent="0.4">
      <c r="B28" s="38"/>
      <c r="C28" s="38"/>
      <c r="D28" s="11" t="s">
        <v>139</v>
      </c>
      <c r="E28" s="13"/>
      <c r="F28" s="13">
        <v>15000</v>
      </c>
      <c r="G28" s="13">
        <f>E28-F28</f>
        <v>-15000</v>
      </c>
      <c r="H28" s="13"/>
    </row>
    <row r="29" spans="2:8" s="7" customFormat="1" ht="26.25" customHeight="1" x14ac:dyDescent="0.4">
      <c r="B29" s="38"/>
      <c r="C29" s="38"/>
      <c r="D29" s="11" t="s">
        <v>146</v>
      </c>
      <c r="E29" s="13"/>
      <c r="F29" s="13">
        <v>382866</v>
      </c>
      <c r="G29" s="13">
        <f>E29-F29</f>
        <v>-382866</v>
      </c>
      <c r="H29" s="13"/>
    </row>
    <row r="30" spans="2:8" s="7" customFormat="1" ht="26.25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6.25" customHeight="1" x14ac:dyDescent="0.4">
      <c r="B31" s="38"/>
      <c r="C31" s="38"/>
      <c r="D31" s="11" t="s">
        <v>144</v>
      </c>
      <c r="E31" s="13"/>
      <c r="F31" s="13"/>
      <c r="G31" s="13">
        <f>E31-F31</f>
        <v>0</v>
      </c>
      <c r="H31" s="13"/>
    </row>
    <row r="32" spans="2:8" s="7" customFormat="1" ht="26.25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6.25" customHeight="1" x14ac:dyDescent="0.4">
      <c r="B33" s="38"/>
      <c r="C33" s="38"/>
      <c r="D33" s="11" t="s">
        <v>138</v>
      </c>
      <c r="E33" s="13"/>
      <c r="F33" s="13">
        <v>4054</v>
      </c>
      <c r="G33" s="13">
        <f>E33-F33</f>
        <v>-4054</v>
      </c>
      <c r="H33" s="13"/>
    </row>
    <row r="34" spans="2:8" s="7" customFormat="1" ht="26.25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6.25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6.25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6.25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6.25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6.25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6.25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6.25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s="7" customFormat="1" ht="26.25" customHeight="1" x14ac:dyDescent="0.4">
      <c r="B42" s="38"/>
      <c r="C42" s="38"/>
      <c r="D42" s="11" t="s">
        <v>15</v>
      </c>
      <c r="E42" s="13"/>
      <c r="F42" s="13">
        <v>52</v>
      </c>
      <c r="G42" s="13">
        <f>E42-F42</f>
        <v>-52</v>
      </c>
      <c r="H42" s="13"/>
    </row>
    <row r="43" spans="2:8" s="7" customFormat="1" ht="26.25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401553</v>
      </c>
      <c r="G43" s="13">
        <f>E43-F43</f>
        <v>-401553</v>
      </c>
      <c r="H43" s="13"/>
    </row>
    <row r="44" spans="2:8" s="7" customFormat="1" ht="26.25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6.25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6.25" customHeight="1" x14ac:dyDescent="0.4">
      <c r="B46" s="38"/>
      <c r="C46" s="38"/>
      <c r="D46" s="11" t="s">
        <v>135</v>
      </c>
      <c r="E46" s="13"/>
      <c r="F46" s="13">
        <v>401553</v>
      </c>
      <c r="G46" s="13">
        <f>E46-F46</f>
        <v>-401553</v>
      </c>
      <c r="H46" s="13"/>
    </row>
    <row r="47" spans="2:8" s="7" customFormat="1" ht="26.25" customHeight="1" x14ac:dyDescent="0.4">
      <c r="B47" s="38"/>
      <c r="C47" s="39"/>
      <c r="D47" s="15" t="s">
        <v>17</v>
      </c>
      <c r="E47" s="17">
        <f>+E6+E34+E40+E41+E42+E43</f>
        <v>38700000</v>
      </c>
      <c r="F47" s="17">
        <f>+F6+F34+F40+F41+F42+F43</f>
        <v>41163176</v>
      </c>
      <c r="G47" s="17">
        <f>E47-F47</f>
        <v>-2463176</v>
      </c>
      <c r="H47" s="17"/>
    </row>
    <row r="48" spans="2:8" s="7" customFormat="1" ht="26.25" customHeight="1" x14ac:dyDescent="0.4">
      <c r="B48" s="38"/>
      <c r="C48" s="37" t="s">
        <v>18</v>
      </c>
      <c r="D48" s="11" t="s">
        <v>19</v>
      </c>
      <c r="E48" s="13">
        <f>+E49+E50+E51+E52+E53+E54</f>
        <v>28821000</v>
      </c>
      <c r="F48" s="13">
        <f>+F49+F50+F51+F52+F53+F54</f>
        <v>29856469</v>
      </c>
      <c r="G48" s="13">
        <f>E48-F48</f>
        <v>-1035469</v>
      </c>
      <c r="H48" s="13"/>
    </row>
    <row r="49" spans="2:8" s="7" customFormat="1" ht="26.25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6.25" customHeight="1" x14ac:dyDescent="0.4">
      <c r="B50" s="38"/>
      <c r="C50" s="38"/>
      <c r="D50" s="11" t="s">
        <v>133</v>
      </c>
      <c r="E50" s="13">
        <v>19100000</v>
      </c>
      <c r="F50" s="13">
        <v>19356583</v>
      </c>
      <c r="G50" s="13">
        <f>E50-F50</f>
        <v>-256583</v>
      </c>
      <c r="H50" s="13"/>
    </row>
    <row r="51" spans="2:8" s="7" customFormat="1" ht="26.25" customHeight="1" x14ac:dyDescent="0.4">
      <c r="B51" s="38"/>
      <c r="C51" s="38"/>
      <c r="D51" s="11" t="s">
        <v>132</v>
      </c>
      <c r="E51" s="13">
        <v>2660000</v>
      </c>
      <c r="F51" s="13">
        <v>2651000</v>
      </c>
      <c r="G51" s="13">
        <f>E51-F51</f>
        <v>9000</v>
      </c>
      <c r="H51" s="13"/>
    </row>
    <row r="52" spans="2:8" s="7" customFormat="1" ht="26.25" customHeight="1" x14ac:dyDescent="0.4">
      <c r="B52" s="38"/>
      <c r="C52" s="38"/>
      <c r="D52" s="11" t="s">
        <v>131</v>
      </c>
      <c r="E52" s="13">
        <v>2700000</v>
      </c>
      <c r="F52" s="13">
        <v>3528076</v>
      </c>
      <c r="G52" s="13">
        <f>E52-F52</f>
        <v>-828076</v>
      </c>
      <c r="H52" s="13"/>
    </row>
    <row r="53" spans="2:8" s="7" customFormat="1" ht="26.25" customHeight="1" x14ac:dyDescent="0.4">
      <c r="B53" s="38"/>
      <c r="C53" s="38"/>
      <c r="D53" s="11" t="s">
        <v>130</v>
      </c>
      <c r="E53" s="13">
        <v>801000</v>
      </c>
      <c r="F53" s="13">
        <v>712000</v>
      </c>
      <c r="G53" s="13">
        <f>E53-F53</f>
        <v>89000</v>
      </c>
      <c r="H53" s="13"/>
    </row>
    <row r="54" spans="2:8" s="7" customFormat="1" ht="26.25" customHeight="1" x14ac:dyDescent="0.4">
      <c r="B54" s="38"/>
      <c r="C54" s="38"/>
      <c r="D54" s="11" t="s">
        <v>129</v>
      </c>
      <c r="E54" s="13">
        <v>3560000</v>
      </c>
      <c r="F54" s="13">
        <v>3608810</v>
      </c>
      <c r="G54" s="13">
        <f>E54-F54</f>
        <v>-48810</v>
      </c>
      <c r="H54" s="13"/>
    </row>
    <row r="55" spans="2:8" s="7" customFormat="1" ht="26.25" customHeight="1" x14ac:dyDescent="0.4">
      <c r="B55" s="38"/>
      <c r="C55" s="38"/>
      <c r="D55" s="11" t="s">
        <v>20</v>
      </c>
      <c r="E55" s="13">
        <f>+E56+E57+E58+E59+E60+E61+E62+E63+E64+E65+E66+E67+E68+E69+E70</f>
        <v>8050000</v>
      </c>
      <c r="F55" s="13">
        <f>+F56+F57+F58+F59+F60+F61+F62+F63+F64+F65+F66+F67+F68+F69+F70</f>
        <v>6508669</v>
      </c>
      <c r="G55" s="13">
        <f>E55-F55</f>
        <v>1541331</v>
      </c>
      <c r="H55" s="13"/>
    </row>
    <row r="56" spans="2:8" s="7" customFormat="1" ht="26.25" customHeight="1" x14ac:dyDescent="0.4">
      <c r="B56" s="38"/>
      <c r="C56" s="38"/>
      <c r="D56" s="11" t="s">
        <v>128</v>
      </c>
      <c r="E56" s="13">
        <v>3000000</v>
      </c>
      <c r="F56" s="13">
        <v>2924230</v>
      </c>
      <c r="G56" s="13">
        <f>E56-F56</f>
        <v>75770</v>
      </c>
      <c r="H56" s="13"/>
    </row>
    <row r="57" spans="2:8" s="7" customFormat="1" ht="26.25" customHeight="1" x14ac:dyDescent="0.4">
      <c r="B57" s="38"/>
      <c r="C57" s="38"/>
      <c r="D57" s="11" t="s">
        <v>127</v>
      </c>
      <c r="E57" s="13">
        <v>150000</v>
      </c>
      <c r="F57" s="13">
        <v>127680</v>
      </c>
      <c r="G57" s="13">
        <f>E57-F57</f>
        <v>22320</v>
      </c>
      <c r="H57" s="13"/>
    </row>
    <row r="58" spans="2:8" s="7" customFormat="1" ht="26.25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6.25" customHeight="1" x14ac:dyDescent="0.4">
      <c r="B59" s="38"/>
      <c r="C59" s="38"/>
      <c r="D59" s="11" t="s">
        <v>125</v>
      </c>
      <c r="E59" s="13">
        <v>250000</v>
      </c>
      <c r="F59" s="13">
        <v>242000</v>
      </c>
      <c r="G59" s="13">
        <f>E59-F59</f>
        <v>8000</v>
      </c>
      <c r="H59" s="13"/>
    </row>
    <row r="60" spans="2:8" s="7" customFormat="1" ht="26.25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6.25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6.25" customHeight="1" x14ac:dyDescent="0.4">
      <c r="B62" s="38"/>
      <c r="C62" s="38"/>
      <c r="D62" s="11" t="s">
        <v>122</v>
      </c>
      <c r="E62" s="13">
        <v>150000</v>
      </c>
      <c r="F62" s="13">
        <v>125857</v>
      </c>
      <c r="G62" s="13">
        <f>E62-F62</f>
        <v>24143</v>
      </c>
      <c r="H62" s="13"/>
    </row>
    <row r="63" spans="2:8" s="7" customFormat="1" ht="26.25" customHeight="1" x14ac:dyDescent="0.4">
      <c r="B63" s="38"/>
      <c r="C63" s="38"/>
      <c r="D63" s="11" t="s">
        <v>112</v>
      </c>
      <c r="E63" s="13">
        <v>2000000</v>
      </c>
      <c r="F63" s="13">
        <v>1906032</v>
      </c>
      <c r="G63" s="13">
        <f>E63-F63</f>
        <v>93968</v>
      </c>
      <c r="H63" s="13"/>
    </row>
    <row r="64" spans="2:8" s="7" customFormat="1" ht="26.25" customHeight="1" x14ac:dyDescent="0.4">
      <c r="B64" s="38"/>
      <c r="C64" s="38"/>
      <c r="D64" s="11" t="s">
        <v>111</v>
      </c>
      <c r="E64" s="13"/>
      <c r="F64" s="13">
        <v>8840</v>
      </c>
      <c r="G64" s="13">
        <f>E64-F64</f>
        <v>-8840</v>
      </c>
      <c r="H64" s="13"/>
    </row>
    <row r="65" spans="2:8" s="7" customFormat="1" ht="26.25" customHeight="1" x14ac:dyDescent="0.4">
      <c r="B65" s="38"/>
      <c r="C65" s="38"/>
      <c r="D65" s="11" t="s">
        <v>121</v>
      </c>
      <c r="E65" s="13">
        <v>1000000</v>
      </c>
      <c r="F65" s="13">
        <v>855642</v>
      </c>
      <c r="G65" s="13">
        <f>E65-F65</f>
        <v>144358</v>
      </c>
      <c r="H65" s="13"/>
    </row>
    <row r="66" spans="2:8" s="7" customFormat="1" ht="26.25" customHeight="1" x14ac:dyDescent="0.4">
      <c r="B66" s="38"/>
      <c r="C66" s="38"/>
      <c r="D66" s="11" t="s">
        <v>104</v>
      </c>
      <c r="E66" s="13"/>
      <c r="F66" s="13">
        <v>12968</v>
      </c>
      <c r="G66" s="13">
        <f>E66-F66</f>
        <v>-12968</v>
      </c>
      <c r="H66" s="13"/>
    </row>
    <row r="67" spans="2:8" s="7" customFormat="1" ht="26.25" customHeight="1" x14ac:dyDescent="0.4">
      <c r="B67" s="38"/>
      <c r="C67" s="38"/>
      <c r="D67" s="11" t="s">
        <v>103</v>
      </c>
      <c r="E67" s="13">
        <v>950000</v>
      </c>
      <c r="F67" s="13">
        <v>175620</v>
      </c>
      <c r="G67" s="13">
        <f>E67-F67</f>
        <v>774380</v>
      </c>
      <c r="H67" s="13"/>
    </row>
    <row r="68" spans="2:8" s="7" customFormat="1" ht="26.25" customHeight="1" x14ac:dyDescent="0.4">
      <c r="B68" s="38"/>
      <c r="C68" s="38"/>
      <c r="D68" s="11" t="s">
        <v>120</v>
      </c>
      <c r="E68" s="13">
        <v>50000</v>
      </c>
      <c r="F68" s="13"/>
      <c r="G68" s="13">
        <f>E68-F68</f>
        <v>50000</v>
      </c>
      <c r="H68" s="13"/>
    </row>
    <row r="69" spans="2:8" s="7" customFormat="1" ht="26.25" customHeight="1" x14ac:dyDescent="0.4">
      <c r="B69" s="38"/>
      <c r="C69" s="38"/>
      <c r="D69" s="11" t="s">
        <v>119</v>
      </c>
      <c r="E69" s="13">
        <v>500000</v>
      </c>
      <c r="F69" s="13">
        <v>129800</v>
      </c>
      <c r="G69" s="13">
        <f>E69-F69</f>
        <v>370200</v>
      </c>
      <c r="H69" s="13"/>
    </row>
    <row r="70" spans="2:8" s="7" customFormat="1" ht="26.25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6.25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3500000</v>
      </c>
      <c r="F71" s="13">
        <f>+F72+F73+F74+F75+F76+F77+F78+F79+F80+F81+F82+F83+F84+F85+F86+F87+F88+F89+F90+F91+F92+F93+F94</f>
        <v>4402424</v>
      </c>
      <c r="G71" s="13">
        <f>E71-F71</f>
        <v>-902424</v>
      </c>
      <c r="H71" s="13"/>
    </row>
    <row r="72" spans="2:8" s="7" customFormat="1" ht="26.25" customHeight="1" x14ac:dyDescent="0.4">
      <c r="B72" s="38"/>
      <c r="C72" s="38"/>
      <c r="D72" s="11" t="s">
        <v>118</v>
      </c>
      <c r="E72" s="13">
        <v>300000</v>
      </c>
      <c r="F72" s="13">
        <v>295520</v>
      </c>
      <c r="G72" s="13">
        <f>E72-F72</f>
        <v>4480</v>
      </c>
      <c r="H72" s="13"/>
    </row>
    <row r="73" spans="2:8" s="7" customFormat="1" ht="26.25" customHeight="1" x14ac:dyDescent="0.4">
      <c r="B73" s="38"/>
      <c r="C73" s="38"/>
      <c r="D73" s="11" t="s">
        <v>117</v>
      </c>
      <c r="E73" s="13">
        <v>50000</v>
      </c>
      <c r="F73" s="13">
        <v>13820</v>
      </c>
      <c r="G73" s="13">
        <f>E73-F73</f>
        <v>36180</v>
      </c>
      <c r="H73" s="13"/>
    </row>
    <row r="74" spans="2:8" s="7" customFormat="1" ht="26.25" customHeight="1" x14ac:dyDescent="0.4">
      <c r="B74" s="38"/>
      <c r="C74" s="38"/>
      <c r="D74" s="11" t="s">
        <v>116</v>
      </c>
      <c r="E74" s="13">
        <v>10000</v>
      </c>
      <c r="F74" s="13">
        <v>45074</v>
      </c>
      <c r="G74" s="13">
        <f>E74-F74</f>
        <v>-35074</v>
      </c>
      <c r="H74" s="13"/>
    </row>
    <row r="75" spans="2:8" s="7" customFormat="1" ht="26.25" customHeight="1" x14ac:dyDescent="0.4">
      <c r="B75" s="38"/>
      <c r="C75" s="38"/>
      <c r="D75" s="11" t="s">
        <v>115</v>
      </c>
      <c r="E75" s="13">
        <v>50000</v>
      </c>
      <c r="F75" s="13">
        <v>4500</v>
      </c>
      <c r="G75" s="13">
        <f>E75-F75</f>
        <v>45500</v>
      </c>
      <c r="H75" s="13"/>
    </row>
    <row r="76" spans="2:8" s="7" customFormat="1" ht="26.25" customHeight="1" x14ac:dyDescent="0.4">
      <c r="B76" s="38"/>
      <c r="C76" s="38"/>
      <c r="D76" s="11" t="s">
        <v>114</v>
      </c>
      <c r="E76" s="13">
        <v>50000</v>
      </c>
      <c r="F76" s="13">
        <v>21989</v>
      </c>
      <c r="G76" s="13">
        <f>E76-F76</f>
        <v>28011</v>
      </c>
      <c r="H76" s="13"/>
    </row>
    <row r="77" spans="2:8" s="7" customFormat="1" ht="26.25" customHeight="1" x14ac:dyDescent="0.4">
      <c r="B77" s="38"/>
      <c r="C77" s="38"/>
      <c r="D77" s="11" t="s">
        <v>113</v>
      </c>
      <c r="E77" s="13">
        <v>60000</v>
      </c>
      <c r="F77" s="13">
        <v>54058</v>
      </c>
      <c r="G77" s="13">
        <f>E77-F77</f>
        <v>5942</v>
      </c>
      <c r="H77" s="13"/>
    </row>
    <row r="78" spans="2:8" s="7" customFormat="1" ht="26.25" customHeight="1" x14ac:dyDescent="0.4">
      <c r="B78" s="38"/>
      <c r="C78" s="38"/>
      <c r="D78" s="11" t="s">
        <v>112</v>
      </c>
      <c r="E78" s="13"/>
      <c r="F78" s="13"/>
      <c r="G78" s="13">
        <f>E78-F78</f>
        <v>0</v>
      </c>
      <c r="H78" s="13"/>
    </row>
    <row r="79" spans="2:8" s="7" customFormat="1" ht="26.25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6.25" customHeight="1" x14ac:dyDescent="0.4">
      <c r="B80" s="38"/>
      <c r="C80" s="38"/>
      <c r="D80" s="11" t="s">
        <v>110</v>
      </c>
      <c r="E80" s="13"/>
      <c r="F80" s="13"/>
      <c r="G80" s="13">
        <f>E80-F80</f>
        <v>0</v>
      </c>
      <c r="H80" s="13"/>
    </row>
    <row r="81" spans="2:8" s="7" customFormat="1" ht="26.25" customHeight="1" x14ac:dyDescent="0.4">
      <c r="B81" s="38"/>
      <c r="C81" s="38"/>
      <c r="D81" s="11" t="s">
        <v>109</v>
      </c>
      <c r="E81" s="13">
        <v>200000</v>
      </c>
      <c r="F81" s="13">
        <v>198103</v>
      </c>
      <c r="G81" s="13">
        <f>E81-F81</f>
        <v>1897</v>
      </c>
      <c r="H81" s="13"/>
    </row>
    <row r="82" spans="2:8" s="7" customFormat="1" ht="26.25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6.25" customHeight="1" x14ac:dyDescent="0.4">
      <c r="B83" s="38"/>
      <c r="C83" s="38"/>
      <c r="D83" s="11" t="s">
        <v>107</v>
      </c>
      <c r="E83" s="13"/>
      <c r="F83" s="13"/>
      <c r="G83" s="13">
        <f>E83-F83</f>
        <v>0</v>
      </c>
      <c r="H83" s="13"/>
    </row>
    <row r="84" spans="2:8" s="7" customFormat="1" ht="26.25" customHeight="1" x14ac:dyDescent="0.4">
      <c r="B84" s="38"/>
      <c r="C84" s="38"/>
      <c r="D84" s="11" t="s">
        <v>106</v>
      </c>
      <c r="E84" s="13">
        <v>50000</v>
      </c>
      <c r="F84" s="13">
        <v>1335390</v>
      </c>
      <c r="G84" s="13">
        <f>E84-F84</f>
        <v>-1285390</v>
      </c>
      <c r="H84" s="13"/>
    </row>
    <row r="85" spans="2:8" s="7" customFormat="1" ht="26.25" customHeight="1" x14ac:dyDescent="0.4">
      <c r="B85" s="38"/>
      <c r="C85" s="38"/>
      <c r="D85" s="11" t="s">
        <v>105</v>
      </c>
      <c r="E85" s="13">
        <v>1730000</v>
      </c>
      <c r="F85" s="13">
        <v>1623905</v>
      </c>
      <c r="G85" s="13">
        <f>E85-F85</f>
        <v>106095</v>
      </c>
      <c r="H85" s="13"/>
    </row>
    <row r="86" spans="2:8" s="7" customFormat="1" ht="26.25" customHeight="1" x14ac:dyDescent="0.4">
      <c r="B86" s="38"/>
      <c r="C86" s="38"/>
      <c r="D86" s="11" t="s">
        <v>104</v>
      </c>
      <c r="E86" s="13"/>
      <c r="F86" s="13">
        <v>191547</v>
      </c>
      <c r="G86" s="13">
        <f>E86-F86</f>
        <v>-191547</v>
      </c>
      <c r="H86" s="13"/>
    </row>
    <row r="87" spans="2:8" s="7" customFormat="1" ht="26.25" customHeight="1" x14ac:dyDescent="0.4">
      <c r="B87" s="38"/>
      <c r="C87" s="38"/>
      <c r="D87" s="11" t="s">
        <v>103</v>
      </c>
      <c r="E87" s="13">
        <v>550000</v>
      </c>
      <c r="F87" s="13">
        <v>241752</v>
      </c>
      <c r="G87" s="13">
        <f>E87-F87</f>
        <v>308248</v>
      </c>
      <c r="H87" s="13"/>
    </row>
    <row r="88" spans="2:8" s="7" customFormat="1" ht="26.25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6.25" customHeight="1" x14ac:dyDescent="0.4">
      <c r="B89" s="38"/>
      <c r="C89" s="38"/>
      <c r="D89" s="11" t="s">
        <v>101</v>
      </c>
      <c r="E89" s="13">
        <v>10000</v>
      </c>
      <c r="F89" s="13"/>
      <c r="G89" s="13">
        <f>E89-F89</f>
        <v>10000</v>
      </c>
      <c r="H89" s="13"/>
    </row>
    <row r="90" spans="2:8" s="7" customFormat="1" ht="26.25" customHeight="1" x14ac:dyDescent="0.4">
      <c r="B90" s="38"/>
      <c r="C90" s="38"/>
      <c r="D90" s="11" t="s">
        <v>100</v>
      </c>
      <c r="E90" s="13">
        <v>400000</v>
      </c>
      <c r="F90" s="13">
        <v>367466</v>
      </c>
      <c r="G90" s="13">
        <f>E90-F90</f>
        <v>32534</v>
      </c>
      <c r="H90" s="13"/>
    </row>
    <row r="91" spans="2:8" s="7" customFormat="1" ht="26.25" customHeight="1" x14ac:dyDescent="0.4">
      <c r="B91" s="38"/>
      <c r="C91" s="38"/>
      <c r="D91" s="11" t="s">
        <v>99</v>
      </c>
      <c r="E91" s="13">
        <v>30000</v>
      </c>
      <c r="F91" s="13">
        <v>4500</v>
      </c>
      <c r="G91" s="13">
        <f>E91-F91</f>
        <v>25500</v>
      </c>
      <c r="H91" s="13"/>
    </row>
    <row r="92" spans="2:8" s="7" customFormat="1" ht="26.25" customHeight="1" x14ac:dyDescent="0.4">
      <c r="B92" s="38"/>
      <c r="C92" s="38"/>
      <c r="D92" s="11" t="s">
        <v>98</v>
      </c>
      <c r="E92" s="13">
        <v>10000</v>
      </c>
      <c r="F92" s="13">
        <v>4800</v>
      </c>
      <c r="G92" s="13">
        <f>E92-F92</f>
        <v>5200</v>
      </c>
      <c r="H92" s="13"/>
    </row>
    <row r="93" spans="2:8" s="7" customFormat="1" ht="26.25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6.25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6.25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6.25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s="7" customFormat="1" ht="26.25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560000</v>
      </c>
      <c r="G97" s="13">
        <f>E97-F97</f>
        <v>-560000</v>
      </c>
      <c r="H97" s="13"/>
    </row>
    <row r="98" spans="2:8" s="7" customFormat="1" ht="26.25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6.25" customHeight="1" x14ac:dyDescent="0.4">
      <c r="B99" s="38"/>
      <c r="C99" s="38"/>
      <c r="D99" s="11" t="s">
        <v>96</v>
      </c>
      <c r="E99" s="13"/>
      <c r="F99" s="13">
        <v>560000</v>
      </c>
      <c r="G99" s="13">
        <f>E99-F99</f>
        <v>-560000</v>
      </c>
      <c r="H99" s="13"/>
    </row>
    <row r="100" spans="2:8" s="7" customFormat="1" ht="26.25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6.25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6.25" customHeight="1" x14ac:dyDescent="0.4">
      <c r="B102" s="38"/>
      <c r="C102" s="39"/>
      <c r="D102" s="15" t="s">
        <v>26</v>
      </c>
      <c r="E102" s="17">
        <f>+E48+E55+E71+E95+E96+E97+E100</f>
        <v>40371000</v>
      </c>
      <c r="F102" s="17">
        <f>+F48+F55+F71+F95+F96+F97+F100</f>
        <v>41327562</v>
      </c>
      <c r="G102" s="17">
        <f>E102-F102</f>
        <v>-956562</v>
      </c>
      <c r="H102" s="17"/>
    </row>
    <row r="103" spans="2:8" s="7" customFormat="1" ht="26.25" customHeight="1" x14ac:dyDescent="0.4">
      <c r="B103" s="39"/>
      <c r="C103" s="18" t="s">
        <v>27</v>
      </c>
      <c r="D103" s="19"/>
      <c r="E103" s="20">
        <f xml:space="preserve"> +E47 - E102</f>
        <v>-1671000</v>
      </c>
      <c r="F103" s="20">
        <f xml:space="preserve"> +F47 - F102</f>
        <v>-164386</v>
      </c>
      <c r="G103" s="20">
        <f>E103-F103</f>
        <v>-1506614</v>
      </c>
      <c r="H103" s="20"/>
    </row>
    <row r="104" spans="2:8" s="7" customFormat="1" ht="26.25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6.25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6.25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6.25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6.25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6.25" customHeight="1" x14ac:dyDescent="0.4">
      <c r="B109" s="38"/>
      <c r="C109" s="37" t="s">
        <v>18</v>
      </c>
      <c r="D109" s="11" t="s">
        <v>32</v>
      </c>
      <c r="E109" s="13"/>
      <c r="F109" s="13"/>
      <c r="G109" s="13">
        <f>E109-F109</f>
        <v>0</v>
      </c>
      <c r="H109" s="13"/>
    </row>
    <row r="110" spans="2:8" s="7" customFormat="1" ht="26.25" customHeight="1" x14ac:dyDescent="0.4">
      <c r="B110" s="38"/>
      <c r="C110" s="38"/>
      <c r="D110" s="11" t="s">
        <v>33</v>
      </c>
      <c r="E110" s="13">
        <f>+E111+E112+E113+E114+E115</f>
        <v>1850000</v>
      </c>
      <c r="F110" s="13">
        <f>+F111+F112+F113+F114+F115</f>
        <v>1836000</v>
      </c>
      <c r="G110" s="13">
        <f>E110-F110</f>
        <v>14000</v>
      </c>
      <c r="H110" s="13"/>
    </row>
    <row r="111" spans="2:8" s="7" customFormat="1" ht="26.25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6.25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6.25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6.25" customHeight="1" x14ac:dyDescent="0.4">
      <c r="B114" s="38"/>
      <c r="C114" s="38"/>
      <c r="D114" s="11" t="s">
        <v>89</v>
      </c>
      <c r="E114" s="13">
        <v>850000</v>
      </c>
      <c r="F114" s="13">
        <v>836000</v>
      </c>
      <c r="G114" s="13">
        <f>E114-F114</f>
        <v>14000</v>
      </c>
      <c r="H114" s="13"/>
    </row>
    <row r="115" spans="2:8" s="7" customFormat="1" ht="26.25" customHeight="1" x14ac:dyDescent="0.4">
      <c r="B115" s="38"/>
      <c r="C115" s="38"/>
      <c r="D115" s="11" t="s">
        <v>88</v>
      </c>
      <c r="E115" s="13">
        <v>1000000</v>
      </c>
      <c r="F115" s="13">
        <v>1000000</v>
      </c>
      <c r="G115" s="13">
        <f>E115-F115</f>
        <v>0</v>
      </c>
      <c r="H115" s="13"/>
    </row>
    <row r="116" spans="2:8" s="7" customFormat="1" ht="26.25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6.25" customHeight="1" x14ac:dyDescent="0.4">
      <c r="B117" s="38"/>
      <c r="C117" s="39"/>
      <c r="D117" s="15" t="s">
        <v>35</v>
      </c>
      <c r="E117" s="17">
        <f>+E109+E110+E116</f>
        <v>1850000</v>
      </c>
      <c r="F117" s="17">
        <f>+F109+F110+F116</f>
        <v>1836000</v>
      </c>
      <c r="G117" s="17">
        <f>E117-F117</f>
        <v>14000</v>
      </c>
      <c r="H117" s="17"/>
    </row>
    <row r="118" spans="2:8" s="7" customFormat="1" ht="26.25" customHeight="1" x14ac:dyDescent="0.4">
      <c r="B118" s="39"/>
      <c r="C118" s="21" t="s">
        <v>36</v>
      </c>
      <c r="D118" s="19"/>
      <c r="E118" s="20">
        <f xml:space="preserve"> +E108 - E117</f>
        <v>-1850000</v>
      </c>
      <c r="F118" s="20">
        <f xml:space="preserve"> +F108 - F117</f>
        <v>-1836000</v>
      </c>
      <c r="G118" s="20">
        <f>E118-F118</f>
        <v>-14000</v>
      </c>
      <c r="H118" s="20"/>
    </row>
    <row r="119" spans="2:8" s="7" customFormat="1" ht="26.25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140000</v>
      </c>
      <c r="G119" s="13">
        <f>E119-F119</f>
        <v>-140000</v>
      </c>
      <c r="H119" s="13"/>
    </row>
    <row r="120" spans="2:8" s="7" customFormat="1" ht="26.25" customHeight="1" x14ac:dyDescent="0.4">
      <c r="B120" s="38"/>
      <c r="C120" s="38"/>
      <c r="D120" s="11" t="s">
        <v>87</v>
      </c>
      <c r="E120" s="13"/>
      <c r="F120" s="13">
        <v>140000</v>
      </c>
      <c r="G120" s="13">
        <f>E120-F120</f>
        <v>-140000</v>
      </c>
      <c r="H120" s="13"/>
    </row>
    <row r="121" spans="2:8" s="7" customFormat="1" ht="26.25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6.25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6.25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6.25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6.25" customHeight="1" x14ac:dyDescent="0.4">
      <c r="B125" s="38"/>
      <c r="C125" s="38"/>
      <c r="D125" s="11" t="s">
        <v>63</v>
      </c>
      <c r="E125" s="13"/>
      <c r="F125" s="13">
        <v>5445023</v>
      </c>
      <c r="G125" s="13">
        <f>E125-F125</f>
        <v>-5445023</v>
      </c>
      <c r="H125" s="13"/>
    </row>
    <row r="126" spans="2:8" s="7" customFormat="1" ht="26.25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6.25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6.25" customHeight="1" x14ac:dyDescent="0.4">
      <c r="B128" s="38"/>
      <c r="C128" s="39"/>
      <c r="D128" s="15" t="s">
        <v>40</v>
      </c>
      <c r="E128" s="17">
        <f>+E119+E124+E125+E126</f>
        <v>0</v>
      </c>
      <c r="F128" s="17">
        <f>+F119+F124+F125+F126</f>
        <v>5585023</v>
      </c>
      <c r="G128" s="17">
        <f>E128-F128</f>
        <v>-5585023</v>
      </c>
      <c r="H128" s="17"/>
    </row>
    <row r="129" spans="2:8" s="7" customFormat="1" ht="26.25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40000</v>
      </c>
      <c r="G129" s="13">
        <f>E129-F129</f>
        <v>-40000</v>
      </c>
      <c r="H129" s="13"/>
    </row>
    <row r="130" spans="2:8" s="7" customFormat="1" ht="26.25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6.25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6.25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6.25" customHeight="1" x14ac:dyDescent="0.4">
      <c r="B133" s="38"/>
      <c r="C133" s="38"/>
      <c r="D133" s="11" t="s">
        <v>79</v>
      </c>
      <c r="E133" s="13"/>
      <c r="F133" s="13">
        <v>40000</v>
      </c>
      <c r="G133" s="13">
        <f>E133-F133</f>
        <v>-40000</v>
      </c>
      <c r="H133" s="13"/>
    </row>
    <row r="134" spans="2:8" s="7" customFormat="1" ht="26.25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6.25" customHeight="1" x14ac:dyDescent="0.4">
      <c r="B135" s="38"/>
      <c r="C135" s="38"/>
      <c r="D135" s="22" t="s">
        <v>62</v>
      </c>
      <c r="E135" s="23">
        <v>2739000</v>
      </c>
      <c r="F135" s="23">
        <v>7000000</v>
      </c>
      <c r="G135" s="23">
        <f>E135-F135</f>
        <v>-4261000</v>
      </c>
      <c r="H135" s="23"/>
    </row>
    <row r="136" spans="2:8" s="7" customFormat="1" ht="26.25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6.25" customHeight="1" x14ac:dyDescent="0.4">
      <c r="B137" s="38"/>
      <c r="C137" s="39"/>
      <c r="D137" s="24" t="s">
        <v>43</v>
      </c>
      <c r="E137" s="25">
        <f>+E129+E134+E135+E136</f>
        <v>2739000</v>
      </c>
      <c r="F137" s="25">
        <f>+F129+F134+F135+F136</f>
        <v>7040000</v>
      </c>
      <c r="G137" s="25">
        <f>E137-F137</f>
        <v>-4301000</v>
      </c>
      <c r="H137" s="25"/>
    </row>
    <row r="138" spans="2:8" s="7" customFormat="1" ht="26.25" customHeight="1" x14ac:dyDescent="0.4">
      <c r="B138" s="39"/>
      <c r="C138" s="21" t="s">
        <v>44</v>
      </c>
      <c r="D138" s="19"/>
      <c r="E138" s="20">
        <f xml:space="preserve"> +E128 - E137</f>
        <v>-2739000</v>
      </c>
      <c r="F138" s="20">
        <f xml:space="preserve"> +F128 - F137</f>
        <v>-1454977</v>
      </c>
      <c r="G138" s="20">
        <f>E138-F138</f>
        <v>-1284023</v>
      </c>
      <c r="H138" s="20"/>
    </row>
    <row r="139" spans="2:8" s="7" customFormat="1" ht="26.25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6.25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6.25" customHeight="1" x14ac:dyDescent="0.4">
      <c r="B141" s="40" t="s">
        <v>46</v>
      </c>
      <c r="C141" s="18"/>
      <c r="D141" s="19"/>
      <c r="E141" s="20">
        <f xml:space="preserve"> +E103 +E118 +E138 - (E139 + E140)</f>
        <v>-6260000</v>
      </c>
      <c r="F141" s="20">
        <f xml:space="preserve"> +F103 +F118 +F138 - (F139 + F140)</f>
        <v>-3455363</v>
      </c>
      <c r="G141" s="20">
        <f>E141-F141</f>
        <v>-2804637</v>
      </c>
      <c r="H141" s="20"/>
    </row>
    <row r="142" spans="2:8" s="7" customFormat="1" ht="26.25" customHeight="1" x14ac:dyDescent="0.4">
      <c r="B142" s="21" t="s">
        <v>47</v>
      </c>
      <c r="C142" s="18"/>
      <c r="D142" s="19"/>
      <c r="E142" s="20"/>
      <c r="F142" s="20">
        <v>17136156</v>
      </c>
      <c r="G142" s="20">
        <f>E142-F142</f>
        <v>-17136156</v>
      </c>
      <c r="H142" s="20"/>
    </row>
    <row r="143" spans="2:8" s="7" customFormat="1" ht="26.25" customHeight="1" x14ac:dyDescent="0.4">
      <c r="B143" s="21" t="s">
        <v>48</v>
      </c>
      <c r="C143" s="18"/>
      <c r="D143" s="19"/>
      <c r="E143" s="20">
        <f xml:space="preserve"> +E141 +E142</f>
        <v>-6260000</v>
      </c>
      <c r="F143" s="20">
        <f xml:space="preserve"> +F141 +F142</f>
        <v>13680793</v>
      </c>
      <c r="G143" s="20">
        <f>E143-F143</f>
        <v>-19940793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12ED-4F49-4B40-AA6B-402399E84BE6}">
  <sheetPr>
    <pageSetUpPr fitToPage="1"/>
  </sheetPr>
  <dimension ref="B1:H153"/>
  <sheetViews>
    <sheetView showGridLines="0" tabSelected="1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173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s="7" customFormat="1" ht="27" customHeight="1" x14ac:dyDescent="0.4">
      <c r="B5" s="36" t="s">
        <v>4</v>
      </c>
      <c r="C5" s="36"/>
      <c r="D5" s="36"/>
      <c r="E5" s="6" t="s">
        <v>5</v>
      </c>
      <c r="F5" s="6" t="s">
        <v>6</v>
      </c>
      <c r="G5" s="6" t="s">
        <v>7</v>
      </c>
      <c r="H5" s="6" t="s">
        <v>8</v>
      </c>
    </row>
    <row r="6" spans="2:8" s="7" customFormat="1" ht="27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0</v>
      </c>
      <c r="F6" s="10">
        <f>+F7+F11+F14+F17+F20+F26</f>
        <v>0</v>
      </c>
      <c r="G6" s="10">
        <f>E6-F6</f>
        <v>0</v>
      </c>
      <c r="H6" s="10"/>
    </row>
    <row r="7" spans="2:8" s="7" customFormat="1" ht="27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7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7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7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7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s="7" customFormat="1" ht="27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s="7" customFormat="1" ht="27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s="7" customFormat="1" ht="27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s="7" customFormat="1" ht="27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s="7" customFormat="1" ht="27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s="7" customFormat="1" ht="27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7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7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7" customHeight="1" x14ac:dyDescent="0.4">
      <c r="B20" s="38"/>
      <c r="C20" s="38"/>
      <c r="D20" s="11" t="s">
        <v>153</v>
      </c>
      <c r="E20" s="13">
        <f>+E21+E22+E23+E24+E25</f>
        <v>0</v>
      </c>
      <c r="F20" s="13">
        <f>+F21+F22+F23+F24+F25</f>
        <v>0</v>
      </c>
      <c r="G20" s="13">
        <f>E20-F20</f>
        <v>0</v>
      </c>
      <c r="H20" s="13"/>
    </row>
    <row r="21" spans="2:8" s="7" customFormat="1" ht="27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7" customHeight="1" x14ac:dyDescent="0.4">
      <c r="B22" s="38"/>
      <c r="C22" s="38"/>
      <c r="D22" s="11" t="s">
        <v>151</v>
      </c>
      <c r="E22" s="13"/>
      <c r="F22" s="13"/>
      <c r="G22" s="13">
        <f>E22-F22</f>
        <v>0</v>
      </c>
      <c r="H22" s="13"/>
    </row>
    <row r="23" spans="2:8" s="7" customFormat="1" ht="27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7" customHeight="1" x14ac:dyDescent="0.4">
      <c r="B24" s="38"/>
      <c r="C24" s="38"/>
      <c r="D24" s="11" t="s">
        <v>149</v>
      </c>
      <c r="E24" s="13"/>
      <c r="F24" s="13"/>
      <c r="G24" s="13">
        <f>E24-F24</f>
        <v>0</v>
      </c>
      <c r="H24" s="13"/>
    </row>
    <row r="25" spans="2:8" s="7" customFormat="1" ht="27" customHeight="1" x14ac:dyDescent="0.4">
      <c r="B25" s="38"/>
      <c r="C25" s="38"/>
      <c r="D25" s="11" t="s">
        <v>140</v>
      </c>
      <c r="E25" s="13"/>
      <c r="F25" s="13"/>
      <c r="G25" s="13">
        <f>E25-F25</f>
        <v>0</v>
      </c>
      <c r="H25" s="13"/>
    </row>
    <row r="26" spans="2:8" s="7" customFormat="1" ht="27" customHeight="1" x14ac:dyDescent="0.4">
      <c r="B26" s="38"/>
      <c r="C26" s="38"/>
      <c r="D26" s="11" t="s">
        <v>148</v>
      </c>
      <c r="E26" s="13">
        <f>+E27+E28+E29+E30+E31+E32+E33</f>
        <v>0</v>
      </c>
      <c r="F26" s="13">
        <f>+F27+F28+F29+F30+F31+F32+F33</f>
        <v>0</v>
      </c>
      <c r="G26" s="13">
        <f>E26-F26</f>
        <v>0</v>
      </c>
      <c r="H26" s="13"/>
    </row>
    <row r="27" spans="2:8" s="7" customFormat="1" ht="27" customHeight="1" x14ac:dyDescent="0.4">
      <c r="B27" s="38"/>
      <c r="C27" s="38"/>
      <c r="D27" s="11" t="s">
        <v>147</v>
      </c>
      <c r="E27" s="13"/>
      <c r="F27" s="13"/>
      <c r="G27" s="13">
        <f>E27-F27</f>
        <v>0</v>
      </c>
      <c r="H27" s="13"/>
    </row>
    <row r="28" spans="2:8" s="7" customFormat="1" ht="27" customHeight="1" x14ac:dyDescent="0.4">
      <c r="B28" s="38"/>
      <c r="C28" s="38"/>
      <c r="D28" s="11" t="s">
        <v>139</v>
      </c>
      <c r="E28" s="13"/>
      <c r="F28" s="13"/>
      <c r="G28" s="13">
        <f>E28-F28</f>
        <v>0</v>
      </c>
      <c r="H28" s="13"/>
    </row>
    <row r="29" spans="2:8" s="7" customFormat="1" ht="27" customHeight="1" x14ac:dyDescent="0.4">
      <c r="B29" s="38"/>
      <c r="C29" s="38"/>
      <c r="D29" s="11" t="s">
        <v>146</v>
      </c>
      <c r="E29" s="13"/>
      <c r="F29" s="13"/>
      <c r="G29" s="13">
        <f>E29-F29</f>
        <v>0</v>
      </c>
      <c r="H29" s="13"/>
    </row>
    <row r="30" spans="2:8" s="7" customFormat="1" ht="27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7" customHeight="1" x14ac:dyDescent="0.4">
      <c r="B31" s="38"/>
      <c r="C31" s="38"/>
      <c r="D31" s="11" t="s">
        <v>144</v>
      </c>
      <c r="E31" s="13"/>
      <c r="F31" s="13"/>
      <c r="G31" s="13">
        <f>E31-F31</f>
        <v>0</v>
      </c>
      <c r="H31" s="13"/>
    </row>
    <row r="32" spans="2:8" s="7" customFormat="1" ht="27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7" customHeight="1" x14ac:dyDescent="0.4">
      <c r="B33" s="38"/>
      <c r="C33" s="38"/>
      <c r="D33" s="11" t="s">
        <v>138</v>
      </c>
      <c r="E33" s="13"/>
      <c r="F33" s="13"/>
      <c r="G33" s="13">
        <f>E33-F33</f>
        <v>0</v>
      </c>
      <c r="H33" s="13"/>
    </row>
    <row r="34" spans="2:8" s="7" customFormat="1" ht="27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7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7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7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7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7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7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7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s="7" customFormat="1" ht="27" customHeight="1" x14ac:dyDescent="0.4">
      <c r="B42" s="38"/>
      <c r="C42" s="38"/>
      <c r="D42" s="11" t="s">
        <v>15</v>
      </c>
      <c r="E42" s="13"/>
      <c r="F42" s="13"/>
      <c r="G42" s="13">
        <f>E42-F42</f>
        <v>0</v>
      </c>
      <c r="H42" s="13"/>
    </row>
    <row r="43" spans="2:8" s="7" customFormat="1" ht="27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0</v>
      </c>
      <c r="G43" s="13">
        <f>E43-F43</f>
        <v>0</v>
      </c>
      <c r="H43" s="13"/>
    </row>
    <row r="44" spans="2:8" s="7" customFormat="1" ht="27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7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7" customHeight="1" x14ac:dyDescent="0.4">
      <c r="B46" s="38"/>
      <c r="C46" s="38"/>
      <c r="D46" s="11" t="s">
        <v>135</v>
      </c>
      <c r="E46" s="13"/>
      <c r="F46" s="13"/>
      <c r="G46" s="13">
        <f>E46-F46</f>
        <v>0</v>
      </c>
      <c r="H46" s="13"/>
    </row>
    <row r="47" spans="2:8" s="7" customFormat="1" ht="27" customHeight="1" x14ac:dyDescent="0.4">
      <c r="B47" s="38"/>
      <c r="C47" s="39"/>
      <c r="D47" s="15" t="s">
        <v>17</v>
      </c>
      <c r="E47" s="17">
        <f>+E6+E34+E40+E41+E42+E43</f>
        <v>0</v>
      </c>
      <c r="F47" s="17">
        <f>+F6+F34+F40+F41+F42+F43</f>
        <v>0</v>
      </c>
      <c r="G47" s="17">
        <f>E47-F47</f>
        <v>0</v>
      </c>
      <c r="H47" s="17"/>
    </row>
    <row r="48" spans="2:8" s="7" customFormat="1" ht="27" customHeight="1" x14ac:dyDescent="0.4">
      <c r="B48" s="38"/>
      <c r="C48" s="37" t="s">
        <v>18</v>
      </c>
      <c r="D48" s="11" t="s">
        <v>19</v>
      </c>
      <c r="E48" s="13">
        <f>+E49+E50+E51+E52+E53+E54</f>
        <v>750000</v>
      </c>
      <c r="F48" s="13">
        <f>+F49+F50+F51+F52+F53+F54</f>
        <v>0</v>
      </c>
      <c r="G48" s="13">
        <f>E48-F48</f>
        <v>750000</v>
      </c>
      <c r="H48" s="13"/>
    </row>
    <row r="49" spans="2:8" s="7" customFormat="1" ht="27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7" customHeight="1" x14ac:dyDescent="0.4">
      <c r="B50" s="38"/>
      <c r="C50" s="38"/>
      <c r="D50" s="11" t="s">
        <v>133</v>
      </c>
      <c r="E50" s="13"/>
      <c r="F50" s="13"/>
      <c r="G50" s="13">
        <f>E50-F50</f>
        <v>0</v>
      </c>
      <c r="H50" s="13"/>
    </row>
    <row r="51" spans="2:8" s="7" customFormat="1" ht="27" customHeight="1" x14ac:dyDescent="0.4">
      <c r="B51" s="38"/>
      <c r="C51" s="38"/>
      <c r="D51" s="11" t="s">
        <v>132</v>
      </c>
      <c r="E51" s="13"/>
      <c r="F51" s="13"/>
      <c r="G51" s="13">
        <f>E51-F51</f>
        <v>0</v>
      </c>
      <c r="H51" s="13"/>
    </row>
    <row r="52" spans="2:8" s="7" customFormat="1" ht="27" customHeight="1" x14ac:dyDescent="0.4">
      <c r="B52" s="38"/>
      <c r="C52" s="38"/>
      <c r="D52" s="11" t="s">
        <v>131</v>
      </c>
      <c r="E52" s="13">
        <v>600000</v>
      </c>
      <c r="F52" s="13"/>
      <c r="G52" s="13">
        <f>E52-F52</f>
        <v>600000</v>
      </c>
      <c r="H52" s="13"/>
    </row>
    <row r="53" spans="2:8" s="7" customFormat="1" ht="27" customHeight="1" x14ac:dyDescent="0.4">
      <c r="B53" s="38"/>
      <c r="C53" s="38"/>
      <c r="D53" s="11" t="s">
        <v>130</v>
      </c>
      <c r="E53" s="13"/>
      <c r="F53" s="13"/>
      <c r="G53" s="13">
        <f>E53-F53</f>
        <v>0</v>
      </c>
      <c r="H53" s="13"/>
    </row>
    <row r="54" spans="2:8" s="7" customFormat="1" ht="27" customHeight="1" x14ac:dyDescent="0.4">
      <c r="B54" s="38"/>
      <c r="C54" s="38"/>
      <c r="D54" s="11" t="s">
        <v>129</v>
      </c>
      <c r="E54" s="13">
        <v>150000</v>
      </c>
      <c r="F54" s="13"/>
      <c r="G54" s="13">
        <f>E54-F54</f>
        <v>150000</v>
      </c>
      <c r="H54" s="13"/>
    </row>
    <row r="55" spans="2:8" s="7" customFormat="1" ht="27" customHeight="1" x14ac:dyDescent="0.4">
      <c r="B55" s="38"/>
      <c r="C55" s="38"/>
      <c r="D55" s="11" t="s">
        <v>20</v>
      </c>
      <c r="E55" s="13">
        <f>+E56+E57+E58+E59+E60+E61+E62+E63+E64+E65+E66+E67+E68+E69+E70</f>
        <v>25000</v>
      </c>
      <c r="F55" s="13">
        <f>+F56+F57+F58+F59+F60+F61+F62+F63+F64+F65+F66+F67+F68+F69+F70</f>
        <v>0</v>
      </c>
      <c r="G55" s="13">
        <f>E55-F55</f>
        <v>25000</v>
      </c>
      <c r="H55" s="13"/>
    </row>
    <row r="56" spans="2:8" s="7" customFormat="1" ht="27" customHeight="1" x14ac:dyDescent="0.4">
      <c r="B56" s="38"/>
      <c r="C56" s="38"/>
      <c r="D56" s="11" t="s">
        <v>128</v>
      </c>
      <c r="E56" s="13"/>
      <c r="F56" s="13"/>
      <c r="G56" s="13">
        <f>E56-F56</f>
        <v>0</v>
      </c>
      <c r="H56" s="13"/>
    </row>
    <row r="57" spans="2:8" s="7" customFormat="1" ht="27" customHeight="1" x14ac:dyDescent="0.4">
      <c r="B57" s="38"/>
      <c r="C57" s="38"/>
      <c r="D57" s="11" t="s">
        <v>127</v>
      </c>
      <c r="E57" s="13"/>
      <c r="F57" s="13"/>
      <c r="G57" s="13">
        <f>E57-F57</f>
        <v>0</v>
      </c>
      <c r="H57" s="13"/>
    </row>
    <row r="58" spans="2:8" s="7" customFormat="1" ht="27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7" customHeight="1" x14ac:dyDescent="0.4">
      <c r="B59" s="38"/>
      <c r="C59" s="38"/>
      <c r="D59" s="11" t="s">
        <v>125</v>
      </c>
      <c r="E59" s="13"/>
      <c r="F59" s="13"/>
      <c r="G59" s="13">
        <f>E59-F59</f>
        <v>0</v>
      </c>
      <c r="H59" s="13"/>
    </row>
    <row r="60" spans="2:8" s="7" customFormat="1" ht="27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7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7" customHeight="1" x14ac:dyDescent="0.4">
      <c r="B62" s="38"/>
      <c r="C62" s="38"/>
      <c r="D62" s="11" t="s">
        <v>122</v>
      </c>
      <c r="E62" s="13"/>
      <c r="F62" s="13"/>
      <c r="G62" s="13">
        <f>E62-F62</f>
        <v>0</v>
      </c>
      <c r="H62" s="13"/>
    </row>
    <row r="63" spans="2:8" s="7" customFormat="1" ht="27" customHeight="1" x14ac:dyDescent="0.4">
      <c r="B63" s="38"/>
      <c r="C63" s="38"/>
      <c r="D63" s="11" t="s">
        <v>112</v>
      </c>
      <c r="E63" s="13"/>
      <c r="F63" s="13"/>
      <c r="G63" s="13">
        <f>E63-F63</f>
        <v>0</v>
      </c>
      <c r="H63" s="13"/>
    </row>
    <row r="64" spans="2:8" s="7" customFormat="1" ht="27" customHeight="1" x14ac:dyDescent="0.4">
      <c r="B64" s="38"/>
      <c r="C64" s="38"/>
      <c r="D64" s="11" t="s">
        <v>111</v>
      </c>
      <c r="E64" s="13">
        <v>25000</v>
      </c>
      <c r="F64" s="13"/>
      <c r="G64" s="13">
        <f>E64-F64</f>
        <v>25000</v>
      </c>
      <c r="H64" s="13"/>
    </row>
    <row r="65" spans="2:8" s="7" customFormat="1" ht="27" customHeight="1" x14ac:dyDescent="0.4">
      <c r="B65" s="38"/>
      <c r="C65" s="38"/>
      <c r="D65" s="11" t="s">
        <v>121</v>
      </c>
      <c r="E65" s="13"/>
      <c r="F65" s="13"/>
      <c r="G65" s="13">
        <f>E65-F65</f>
        <v>0</v>
      </c>
      <c r="H65" s="13"/>
    </row>
    <row r="66" spans="2:8" s="7" customFormat="1" ht="27" customHeight="1" x14ac:dyDescent="0.4">
      <c r="B66" s="38"/>
      <c r="C66" s="38"/>
      <c r="D66" s="11" t="s">
        <v>104</v>
      </c>
      <c r="E66" s="13"/>
      <c r="F66" s="13"/>
      <c r="G66" s="13">
        <f>E66-F66</f>
        <v>0</v>
      </c>
      <c r="H66" s="13"/>
    </row>
    <row r="67" spans="2:8" s="7" customFormat="1" ht="27" customHeight="1" x14ac:dyDescent="0.4">
      <c r="B67" s="38"/>
      <c r="C67" s="38"/>
      <c r="D67" s="11" t="s">
        <v>103</v>
      </c>
      <c r="E67" s="13"/>
      <c r="F67" s="13"/>
      <c r="G67" s="13">
        <f>E67-F67</f>
        <v>0</v>
      </c>
      <c r="H67" s="13"/>
    </row>
    <row r="68" spans="2:8" s="7" customFormat="1" ht="27" customHeight="1" x14ac:dyDescent="0.4">
      <c r="B68" s="38"/>
      <c r="C68" s="38"/>
      <c r="D68" s="11" t="s">
        <v>120</v>
      </c>
      <c r="E68" s="13"/>
      <c r="F68" s="13"/>
      <c r="G68" s="13">
        <f>E68-F68</f>
        <v>0</v>
      </c>
      <c r="H68" s="13"/>
    </row>
    <row r="69" spans="2:8" s="7" customFormat="1" ht="27" customHeight="1" x14ac:dyDescent="0.4">
      <c r="B69" s="38"/>
      <c r="C69" s="38"/>
      <c r="D69" s="11" t="s">
        <v>119</v>
      </c>
      <c r="E69" s="13"/>
      <c r="F69" s="13"/>
      <c r="G69" s="13">
        <f>E69-F69</f>
        <v>0</v>
      </c>
      <c r="H69" s="13"/>
    </row>
    <row r="70" spans="2:8" s="7" customFormat="1" ht="27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7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118000</v>
      </c>
      <c r="F71" s="13">
        <f>+F72+F73+F74+F75+F76+F77+F78+F79+F80+F81+F82+F83+F84+F85+F86+F87+F88+F89+F90+F91+F92+F93+F94</f>
        <v>31230</v>
      </c>
      <c r="G71" s="13">
        <f>E71-F71</f>
        <v>86770</v>
      </c>
      <c r="H71" s="13"/>
    </row>
    <row r="72" spans="2:8" s="7" customFormat="1" ht="27" customHeight="1" x14ac:dyDescent="0.4">
      <c r="B72" s="38"/>
      <c r="C72" s="38"/>
      <c r="D72" s="11" t="s">
        <v>118</v>
      </c>
      <c r="E72" s="13"/>
      <c r="F72" s="13"/>
      <c r="G72" s="13">
        <f>E72-F72</f>
        <v>0</v>
      </c>
      <c r="H72" s="13"/>
    </row>
    <row r="73" spans="2:8" s="7" customFormat="1" ht="27" customHeight="1" x14ac:dyDescent="0.4">
      <c r="B73" s="38"/>
      <c r="C73" s="38"/>
      <c r="D73" s="11" t="s">
        <v>117</v>
      </c>
      <c r="E73" s="13"/>
      <c r="F73" s="13"/>
      <c r="G73" s="13">
        <f>E73-F73</f>
        <v>0</v>
      </c>
      <c r="H73" s="13"/>
    </row>
    <row r="74" spans="2:8" s="7" customFormat="1" ht="27" customHeight="1" x14ac:dyDescent="0.4">
      <c r="B74" s="38"/>
      <c r="C74" s="38"/>
      <c r="D74" s="11" t="s">
        <v>116</v>
      </c>
      <c r="E74" s="13">
        <v>10000</v>
      </c>
      <c r="F74" s="13"/>
      <c r="G74" s="13">
        <f>E74-F74</f>
        <v>10000</v>
      </c>
      <c r="H74" s="13"/>
    </row>
    <row r="75" spans="2:8" s="7" customFormat="1" ht="27" customHeight="1" x14ac:dyDescent="0.4">
      <c r="B75" s="38"/>
      <c r="C75" s="38"/>
      <c r="D75" s="11" t="s">
        <v>115</v>
      </c>
      <c r="E75" s="13">
        <v>10000</v>
      </c>
      <c r="F75" s="13"/>
      <c r="G75" s="13">
        <f>E75-F75</f>
        <v>10000</v>
      </c>
      <c r="H75" s="13"/>
    </row>
    <row r="76" spans="2:8" s="7" customFormat="1" ht="27" customHeight="1" x14ac:dyDescent="0.4">
      <c r="B76" s="38"/>
      <c r="C76" s="38"/>
      <c r="D76" s="11" t="s">
        <v>114</v>
      </c>
      <c r="E76" s="13">
        <v>20000</v>
      </c>
      <c r="F76" s="13"/>
      <c r="G76" s="13">
        <f>E76-F76</f>
        <v>20000</v>
      </c>
      <c r="H76" s="13"/>
    </row>
    <row r="77" spans="2:8" s="7" customFormat="1" ht="27" customHeight="1" x14ac:dyDescent="0.4">
      <c r="B77" s="38"/>
      <c r="C77" s="38"/>
      <c r="D77" s="11" t="s">
        <v>113</v>
      </c>
      <c r="E77" s="13"/>
      <c r="F77" s="13"/>
      <c r="G77" s="13">
        <f>E77-F77</f>
        <v>0</v>
      </c>
      <c r="H77" s="13"/>
    </row>
    <row r="78" spans="2:8" s="7" customFormat="1" ht="27" customHeight="1" x14ac:dyDescent="0.4">
      <c r="B78" s="38"/>
      <c r="C78" s="38"/>
      <c r="D78" s="11" t="s">
        <v>112</v>
      </c>
      <c r="E78" s="13"/>
      <c r="F78" s="13"/>
      <c r="G78" s="13">
        <f>E78-F78</f>
        <v>0</v>
      </c>
      <c r="H78" s="13"/>
    </row>
    <row r="79" spans="2:8" s="7" customFormat="1" ht="27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7" customHeight="1" x14ac:dyDescent="0.4">
      <c r="B80" s="38"/>
      <c r="C80" s="38"/>
      <c r="D80" s="11" t="s">
        <v>110</v>
      </c>
      <c r="E80" s="13"/>
      <c r="F80" s="13"/>
      <c r="G80" s="13">
        <f>E80-F80</f>
        <v>0</v>
      </c>
      <c r="H80" s="13"/>
    </row>
    <row r="81" spans="2:8" s="7" customFormat="1" ht="27" customHeight="1" x14ac:dyDescent="0.4">
      <c r="B81" s="38"/>
      <c r="C81" s="38"/>
      <c r="D81" s="11" t="s">
        <v>109</v>
      </c>
      <c r="E81" s="13">
        <v>60000</v>
      </c>
      <c r="F81" s="13"/>
      <c r="G81" s="13">
        <f>E81-F81</f>
        <v>60000</v>
      </c>
      <c r="H81" s="13"/>
    </row>
    <row r="82" spans="2:8" s="7" customFormat="1" ht="27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7" customHeight="1" x14ac:dyDescent="0.4">
      <c r="B83" s="38"/>
      <c r="C83" s="38"/>
      <c r="D83" s="11" t="s">
        <v>107</v>
      </c>
      <c r="E83" s="13">
        <v>18000</v>
      </c>
      <c r="F83" s="13"/>
      <c r="G83" s="13">
        <f>E83-F83</f>
        <v>18000</v>
      </c>
      <c r="H83" s="13"/>
    </row>
    <row r="84" spans="2:8" s="7" customFormat="1" ht="27" customHeight="1" x14ac:dyDescent="0.4">
      <c r="B84" s="38"/>
      <c r="C84" s="38"/>
      <c r="D84" s="11" t="s">
        <v>106</v>
      </c>
      <c r="E84" s="13"/>
      <c r="F84" s="13">
        <v>31230</v>
      </c>
      <c r="G84" s="13">
        <f>E84-F84</f>
        <v>-31230</v>
      </c>
      <c r="H84" s="13"/>
    </row>
    <row r="85" spans="2:8" s="7" customFormat="1" ht="27" customHeight="1" x14ac:dyDescent="0.4">
      <c r="B85" s="38"/>
      <c r="C85" s="38"/>
      <c r="D85" s="11" t="s">
        <v>105</v>
      </c>
      <c r="E85" s="13"/>
      <c r="F85" s="13"/>
      <c r="G85" s="13">
        <f>E85-F85</f>
        <v>0</v>
      </c>
      <c r="H85" s="13"/>
    </row>
    <row r="86" spans="2:8" s="7" customFormat="1" ht="27" customHeight="1" x14ac:dyDescent="0.4">
      <c r="B86" s="38"/>
      <c r="C86" s="38"/>
      <c r="D86" s="11" t="s">
        <v>104</v>
      </c>
      <c r="E86" s="13"/>
      <c r="F86" s="13"/>
      <c r="G86" s="13">
        <f>E86-F86</f>
        <v>0</v>
      </c>
      <c r="H86" s="13"/>
    </row>
    <row r="87" spans="2:8" s="7" customFormat="1" ht="27" customHeight="1" x14ac:dyDescent="0.4">
      <c r="B87" s="38"/>
      <c r="C87" s="38"/>
      <c r="D87" s="11" t="s">
        <v>103</v>
      </c>
      <c r="E87" s="13"/>
      <c r="F87" s="13"/>
      <c r="G87" s="13">
        <f>E87-F87</f>
        <v>0</v>
      </c>
      <c r="H87" s="13"/>
    </row>
    <row r="88" spans="2:8" s="7" customFormat="1" ht="27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7" customHeight="1" x14ac:dyDescent="0.4">
      <c r="B89" s="38"/>
      <c r="C89" s="38"/>
      <c r="D89" s="11" t="s">
        <v>101</v>
      </c>
      <c r="E89" s="13"/>
      <c r="F89" s="13"/>
      <c r="G89" s="13">
        <f>E89-F89</f>
        <v>0</v>
      </c>
      <c r="H89" s="13"/>
    </row>
    <row r="90" spans="2:8" s="7" customFormat="1" ht="27" customHeight="1" x14ac:dyDescent="0.4">
      <c r="B90" s="38"/>
      <c r="C90" s="38"/>
      <c r="D90" s="11" t="s">
        <v>100</v>
      </c>
      <c r="E90" s="13"/>
      <c r="F90" s="13"/>
      <c r="G90" s="13">
        <f>E90-F90</f>
        <v>0</v>
      </c>
      <c r="H90" s="13"/>
    </row>
    <row r="91" spans="2:8" s="7" customFormat="1" ht="27" customHeight="1" x14ac:dyDescent="0.4">
      <c r="B91" s="38"/>
      <c r="C91" s="38"/>
      <c r="D91" s="11" t="s">
        <v>99</v>
      </c>
      <c r="E91" s="13"/>
      <c r="F91" s="13"/>
      <c r="G91" s="13">
        <f>E91-F91</f>
        <v>0</v>
      </c>
      <c r="H91" s="13"/>
    </row>
    <row r="92" spans="2:8" s="7" customFormat="1" ht="27" customHeight="1" x14ac:dyDescent="0.4">
      <c r="B92" s="38"/>
      <c r="C92" s="38"/>
      <c r="D92" s="11" t="s">
        <v>98</v>
      </c>
      <c r="E92" s="13"/>
      <c r="F92" s="13"/>
      <c r="G92" s="13">
        <f>E92-F92</f>
        <v>0</v>
      </c>
      <c r="H92" s="13"/>
    </row>
    <row r="93" spans="2:8" s="7" customFormat="1" ht="27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7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7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7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s="7" customFormat="1" ht="27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0</v>
      </c>
      <c r="G97" s="13">
        <f>E97-F97</f>
        <v>0</v>
      </c>
      <c r="H97" s="13"/>
    </row>
    <row r="98" spans="2:8" s="7" customFormat="1" ht="27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7" customHeight="1" x14ac:dyDescent="0.4">
      <c r="B99" s="38"/>
      <c r="C99" s="38"/>
      <c r="D99" s="11" t="s">
        <v>96</v>
      </c>
      <c r="E99" s="13"/>
      <c r="F99" s="13"/>
      <c r="G99" s="13">
        <f>E99-F99</f>
        <v>0</v>
      </c>
      <c r="H99" s="13"/>
    </row>
    <row r="100" spans="2:8" s="7" customFormat="1" ht="27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7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7" customHeight="1" x14ac:dyDescent="0.4">
      <c r="B102" s="38"/>
      <c r="C102" s="39"/>
      <c r="D102" s="15" t="s">
        <v>26</v>
      </c>
      <c r="E102" s="17">
        <f>+E48+E55+E71+E95+E96+E97+E100</f>
        <v>893000</v>
      </c>
      <c r="F102" s="17">
        <f>+F48+F55+F71+F95+F96+F97+F100</f>
        <v>31230</v>
      </c>
      <c r="G102" s="17">
        <f>E102-F102</f>
        <v>861770</v>
      </c>
      <c r="H102" s="17"/>
    </row>
    <row r="103" spans="2:8" s="7" customFormat="1" ht="27" customHeight="1" x14ac:dyDescent="0.4">
      <c r="B103" s="39"/>
      <c r="C103" s="18" t="s">
        <v>27</v>
      </c>
      <c r="D103" s="19"/>
      <c r="E103" s="20">
        <f xml:space="preserve"> +E47 - E102</f>
        <v>-893000</v>
      </c>
      <c r="F103" s="20">
        <f xml:space="preserve"> +F47 - F102</f>
        <v>-31230</v>
      </c>
      <c r="G103" s="20">
        <f>E103-F103</f>
        <v>-861770</v>
      </c>
      <c r="H103" s="20"/>
    </row>
    <row r="104" spans="2:8" s="7" customFormat="1" ht="27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7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7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7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7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7" customHeight="1" x14ac:dyDescent="0.4">
      <c r="B109" s="38"/>
      <c r="C109" s="37" t="s">
        <v>18</v>
      </c>
      <c r="D109" s="11" t="s">
        <v>32</v>
      </c>
      <c r="E109" s="13"/>
      <c r="F109" s="13"/>
      <c r="G109" s="13">
        <f>E109-F109</f>
        <v>0</v>
      </c>
      <c r="H109" s="13"/>
    </row>
    <row r="110" spans="2:8" s="7" customFormat="1" ht="27" customHeight="1" x14ac:dyDescent="0.4">
      <c r="B110" s="38"/>
      <c r="C110" s="38"/>
      <c r="D110" s="11" t="s">
        <v>33</v>
      </c>
      <c r="E110" s="13">
        <f>+E111+E112+E113+E114+E115</f>
        <v>0</v>
      </c>
      <c r="F110" s="13">
        <f>+F111+F112+F113+F114+F115</f>
        <v>0</v>
      </c>
      <c r="G110" s="13">
        <f>E110-F110</f>
        <v>0</v>
      </c>
      <c r="H110" s="13"/>
    </row>
    <row r="111" spans="2:8" s="7" customFormat="1" ht="27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7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7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7" customHeight="1" x14ac:dyDescent="0.4">
      <c r="B114" s="38"/>
      <c r="C114" s="38"/>
      <c r="D114" s="11" t="s">
        <v>89</v>
      </c>
      <c r="E114" s="13"/>
      <c r="F114" s="13"/>
      <c r="G114" s="13">
        <f>E114-F114</f>
        <v>0</v>
      </c>
      <c r="H114" s="13"/>
    </row>
    <row r="115" spans="2:8" s="7" customFormat="1" ht="27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s="7" customFormat="1" ht="27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7" customHeight="1" x14ac:dyDescent="0.4">
      <c r="B117" s="38"/>
      <c r="C117" s="39"/>
      <c r="D117" s="15" t="s">
        <v>35</v>
      </c>
      <c r="E117" s="17">
        <f>+E109+E110+E116</f>
        <v>0</v>
      </c>
      <c r="F117" s="17">
        <f>+F109+F110+F116</f>
        <v>0</v>
      </c>
      <c r="G117" s="17">
        <f>E117-F117</f>
        <v>0</v>
      </c>
      <c r="H117" s="17"/>
    </row>
    <row r="118" spans="2:8" s="7" customFormat="1" ht="27" customHeight="1" x14ac:dyDescent="0.4">
      <c r="B118" s="39"/>
      <c r="C118" s="21" t="s">
        <v>36</v>
      </c>
      <c r="D118" s="19"/>
      <c r="E118" s="20">
        <f xml:space="preserve"> +E108 - E117</f>
        <v>0</v>
      </c>
      <c r="F118" s="20">
        <f xml:space="preserve"> +F108 - F117</f>
        <v>0</v>
      </c>
      <c r="G118" s="20">
        <f>E118-F118</f>
        <v>0</v>
      </c>
      <c r="H118" s="20"/>
    </row>
    <row r="119" spans="2:8" s="7" customFormat="1" ht="27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s="7" customFormat="1" ht="27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7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7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7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7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7" customHeight="1" x14ac:dyDescent="0.4">
      <c r="B125" s="38"/>
      <c r="C125" s="38"/>
      <c r="D125" s="11" t="s">
        <v>63</v>
      </c>
      <c r="E125" s="13">
        <v>893000</v>
      </c>
      <c r="F125" s="13">
        <v>31230</v>
      </c>
      <c r="G125" s="13">
        <f>E125-F125</f>
        <v>861770</v>
      </c>
      <c r="H125" s="13"/>
    </row>
    <row r="126" spans="2:8" s="7" customFormat="1" ht="27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7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7" customHeight="1" x14ac:dyDescent="0.4">
      <c r="B128" s="38"/>
      <c r="C128" s="39"/>
      <c r="D128" s="15" t="s">
        <v>40</v>
      </c>
      <c r="E128" s="17">
        <f>+E119+E124+E125+E126</f>
        <v>893000</v>
      </c>
      <c r="F128" s="17">
        <f>+F119+F124+F125+F126</f>
        <v>31230</v>
      </c>
      <c r="G128" s="17">
        <f>E128-F128</f>
        <v>861770</v>
      </c>
      <c r="H128" s="17"/>
    </row>
    <row r="129" spans="2:8" s="7" customFormat="1" ht="27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0</v>
      </c>
      <c r="G129" s="13">
        <f>E129-F129</f>
        <v>0</v>
      </c>
      <c r="H129" s="13"/>
    </row>
    <row r="130" spans="2:8" s="7" customFormat="1" ht="27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7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7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7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s="7" customFormat="1" ht="27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7" customHeight="1" x14ac:dyDescent="0.4">
      <c r="B135" s="38"/>
      <c r="C135" s="38"/>
      <c r="D135" s="22" t="s">
        <v>62</v>
      </c>
      <c r="E135" s="23"/>
      <c r="F135" s="23"/>
      <c r="G135" s="23">
        <f>E135-F135</f>
        <v>0</v>
      </c>
      <c r="H135" s="23"/>
    </row>
    <row r="136" spans="2:8" s="7" customFormat="1" ht="27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7" customHeight="1" x14ac:dyDescent="0.4">
      <c r="B137" s="38"/>
      <c r="C137" s="39"/>
      <c r="D137" s="24" t="s">
        <v>43</v>
      </c>
      <c r="E137" s="25">
        <f>+E129+E134+E135+E136</f>
        <v>0</v>
      </c>
      <c r="F137" s="25">
        <f>+F129+F134+F135+F136</f>
        <v>0</v>
      </c>
      <c r="G137" s="25">
        <f>E137-F137</f>
        <v>0</v>
      </c>
      <c r="H137" s="25"/>
    </row>
    <row r="138" spans="2:8" s="7" customFormat="1" ht="27" customHeight="1" x14ac:dyDescent="0.4">
      <c r="B138" s="39"/>
      <c r="C138" s="21" t="s">
        <v>44</v>
      </c>
      <c r="D138" s="19"/>
      <c r="E138" s="20">
        <f xml:space="preserve"> +E128 - E137</f>
        <v>893000</v>
      </c>
      <c r="F138" s="20">
        <f xml:space="preserve"> +F128 - F137</f>
        <v>31230</v>
      </c>
      <c r="G138" s="20">
        <f>E138-F138</f>
        <v>861770</v>
      </c>
      <c r="H138" s="20"/>
    </row>
    <row r="139" spans="2:8" s="7" customFormat="1" ht="27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7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7" customHeight="1" x14ac:dyDescent="0.4">
      <c r="B141" s="40" t="s">
        <v>46</v>
      </c>
      <c r="C141" s="18"/>
      <c r="D141" s="19"/>
      <c r="E141" s="20">
        <f xml:space="preserve"> +E103 +E118 +E138 - (E139 + E140)</f>
        <v>0</v>
      </c>
      <c r="F141" s="20">
        <f xml:space="preserve"> +F103 +F118 +F138 - (F139 + F140)</f>
        <v>0</v>
      </c>
      <c r="G141" s="20">
        <f>E141-F141</f>
        <v>0</v>
      </c>
      <c r="H141" s="20"/>
    </row>
    <row r="142" spans="2:8" s="7" customFormat="1" ht="27" customHeight="1" x14ac:dyDescent="0.4">
      <c r="B142" s="21" t="s">
        <v>47</v>
      </c>
      <c r="C142" s="18"/>
      <c r="D142" s="19"/>
      <c r="E142" s="20"/>
      <c r="F142" s="20"/>
      <c r="G142" s="20">
        <f>E142-F142</f>
        <v>0</v>
      </c>
      <c r="H142" s="20"/>
    </row>
    <row r="143" spans="2:8" s="7" customFormat="1" ht="27" customHeight="1" x14ac:dyDescent="0.4">
      <c r="B143" s="21" t="s">
        <v>48</v>
      </c>
      <c r="C143" s="18"/>
      <c r="D143" s="19"/>
      <c r="E143" s="20">
        <f xml:space="preserve"> +E141 +E142</f>
        <v>0</v>
      </c>
      <c r="F143" s="20">
        <f xml:space="preserve"> +F141 +F142</f>
        <v>0</v>
      </c>
      <c r="G143" s="20">
        <f>E143-F143</f>
        <v>0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049D-DEBD-4E2E-A76E-1A43F3467FAD}">
  <sheetPr>
    <pageSetUpPr fitToPage="1"/>
  </sheetPr>
  <dimension ref="B2:J43"/>
  <sheetViews>
    <sheetView showGridLines="0" workbookViewId="0">
      <selection activeCell="D8" sqref="D8"/>
    </sheetView>
  </sheetViews>
  <sheetFormatPr defaultRowHeight="18.75" x14ac:dyDescent="0.4"/>
  <cols>
    <col min="1" max="3" width="2.875" customWidth="1"/>
    <col min="4" max="4" width="43.75" customWidth="1"/>
    <col min="5" max="10" width="20.75" customWidth="1"/>
  </cols>
  <sheetData>
    <row r="2" spans="2:10" ht="21" x14ac:dyDescent="0.4">
      <c r="B2" s="1"/>
      <c r="C2" s="1"/>
      <c r="D2" s="1"/>
      <c r="E2" s="1"/>
      <c r="F2" s="2"/>
      <c r="G2" s="2"/>
      <c r="H2" s="2"/>
      <c r="I2" s="3"/>
      <c r="J2" s="3" t="s">
        <v>61</v>
      </c>
    </row>
    <row r="3" spans="2:10" ht="21" x14ac:dyDescent="0.4">
      <c r="B3" s="34" t="s">
        <v>60</v>
      </c>
      <c r="C3" s="34"/>
      <c r="D3" s="34"/>
      <c r="E3" s="34"/>
      <c r="F3" s="34"/>
      <c r="G3" s="34"/>
      <c r="H3" s="34"/>
      <c r="I3" s="34"/>
      <c r="J3" s="34"/>
    </row>
    <row r="4" spans="2:10" x14ac:dyDescent="0.4">
      <c r="B4" s="41"/>
      <c r="C4" s="41"/>
      <c r="D4" s="41"/>
      <c r="E4" s="41"/>
      <c r="F4" s="41"/>
      <c r="G4" s="41"/>
      <c r="H4" s="41"/>
      <c r="I4" s="2"/>
      <c r="J4" s="2"/>
    </row>
    <row r="5" spans="2:10" ht="21" x14ac:dyDescent="0.4">
      <c r="B5" s="35" t="s">
        <v>2</v>
      </c>
      <c r="C5" s="35"/>
      <c r="D5" s="35"/>
      <c r="E5" s="35"/>
      <c r="F5" s="35"/>
      <c r="G5" s="35"/>
      <c r="H5" s="35"/>
      <c r="I5" s="35"/>
      <c r="J5" s="35"/>
    </row>
    <row r="6" spans="2:10" x14ac:dyDescent="0.4">
      <c r="B6" s="4"/>
      <c r="C6" s="4"/>
      <c r="D6" s="4"/>
      <c r="E6" s="4"/>
      <c r="F6" s="4"/>
      <c r="G6" s="4"/>
      <c r="H6" s="2"/>
      <c r="I6" s="2"/>
      <c r="J6" s="4" t="s">
        <v>3</v>
      </c>
    </row>
    <row r="7" spans="2:10" s="7" customFormat="1" ht="32.25" customHeight="1" x14ac:dyDescent="0.4">
      <c r="B7" s="36" t="s">
        <v>4</v>
      </c>
      <c r="C7" s="36"/>
      <c r="D7" s="36"/>
      <c r="E7" s="6" t="s">
        <v>59</v>
      </c>
      <c r="F7" s="6" t="s">
        <v>58</v>
      </c>
      <c r="G7" s="6" t="s">
        <v>57</v>
      </c>
      <c r="H7" s="6" t="s">
        <v>56</v>
      </c>
      <c r="I7" s="6" t="s">
        <v>55</v>
      </c>
      <c r="J7" s="6" t="s">
        <v>54</v>
      </c>
    </row>
    <row r="8" spans="2:10" s="7" customFormat="1" ht="32.25" customHeight="1" x14ac:dyDescent="0.4">
      <c r="B8" s="37" t="s">
        <v>9</v>
      </c>
      <c r="C8" s="37" t="s">
        <v>10</v>
      </c>
      <c r="D8" s="8" t="s">
        <v>11</v>
      </c>
      <c r="E8" s="10">
        <v>574508264</v>
      </c>
      <c r="F8" s="10">
        <v>82409997</v>
      </c>
      <c r="G8" s="10">
        <v>0</v>
      </c>
      <c r="H8" s="10">
        <f>E8+F8+G8</f>
        <v>656918261</v>
      </c>
      <c r="I8" s="9"/>
      <c r="J8" s="10">
        <f>H8-ABS(I8)</f>
        <v>656918261</v>
      </c>
    </row>
    <row r="9" spans="2:10" s="7" customFormat="1" ht="32.25" customHeight="1" x14ac:dyDescent="0.4">
      <c r="B9" s="38"/>
      <c r="C9" s="38"/>
      <c r="D9" s="11" t="s">
        <v>12</v>
      </c>
      <c r="E9" s="13">
        <v>27461873</v>
      </c>
      <c r="F9" s="13">
        <v>0</v>
      </c>
      <c r="G9" s="13">
        <v>0</v>
      </c>
      <c r="H9" s="13">
        <f>E9+F9+G9</f>
        <v>27461873</v>
      </c>
      <c r="I9" s="12"/>
      <c r="J9" s="13">
        <f>H9-ABS(I9)</f>
        <v>27461873</v>
      </c>
    </row>
    <row r="10" spans="2:10" s="7" customFormat="1" ht="32.25" customHeight="1" x14ac:dyDescent="0.4">
      <c r="B10" s="38"/>
      <c r="C10" s="38"/>
      <c r="D10" s="11" t="s">
        <v>13</v>
      </c>
      <c r="E10" s="13">
        <v>9246</v>
      </c>
      <c r="F10" s="13">
        <v>0</v>
      </c>
      <c r="G10" s="13">
        <v>0</v>
      </c>
      <c r="H10" s="13">
        <f>E10+F10+G10</f>
        <v>9246</v>
      </c>
      <c r="I10" s="12"/>
      <c r="J10" s="13">
        <f>H10-ABS(I10)</f>
        <v>9246</v>
      </c>
    </row>
    <row r="11" spans="2:10" s="7" customFormat="1" ht="32.25" customHeight="1" x14ac:dyDescent="0.4">
      <c r="B11" s="38"/>
      <c r="C11" s="38"/>
      <c r="D11" s="11" t="s">
        <v>14</v>
      </c>
      <c r="E11" s="13">
        <v>740000</v>
      </c>
      <c r="F11" s="13">
        <v>0</v>
      </c>
      <c r="G11" s="13">
        <v>0</v>
      </c>
      <c r="H11" s="13">
        <f>E11+F11+G11</f>
        <v>740000</v>
      </c>
      <c r="I11" s="12"/>
      <c r="J11" s="13">
        <f>H11-ABS(I11)</f>
        <v>740000</v>
      </c>
    </row>
    <row r="12" spans="2:10" s="7" customFormat="1" ht="32.25" customHeight="1" x14ac:dyDescent="0.4">
      <c r="B12" s="38"/>
      <c r="C12" s="38"/>
      <c r="D12" s="11" t="s">
        <v>15</v>
      </c>
      <c r="E12" s="13">
        <v>2810</v>
      </c>
      <c r="F12" s="13">
        <v>102</v>
      </c>
      <c r="G12" s="13">
        <v>0</v>
      </c>
      <c r="H12" s="13">
        <f>E12+F12+G12</f>
        <v>2912</v>
      </c>
      <c r="I12" s="12"/>
      <c r="J12" s="13">
        <f>H12-ABS(I12)</f>
        <v>2912</v>
      </c>
    </row>
    <row r="13" spans="2:10" s="7" customFormat="1" ht="32.25" customHeight="1" x14ac:dyDescent="0.4">
      <c r="B13" s="38"/>
      <c r="C13" s="38"/>
      <c r="D13" s="11" t="s">
        <v>16</v>
      </c>
      <c r="E13" s="13">
        <v>2398630</v>
      </c>
      <c r="F13" s="13">
        <v>146053</v>
      </c>
      <c r="G13" s="13">
        <v>0</v>
      </c>
      <c r="H13" s="13">
        <f>E13+F13+G13</f>
        <v>2544683</v>
      </c>
      <c r="I13" s="14"/>
      <c r="J13" s="13">
        <f>H13-ABS(I13)</f>
        <v>2544683</v>
      </c>
    </row>
    <row r="14" spans="2:10" s="7" customFormat="1" ht="32.25" customHeight="1" x14ac:dyDescent="0.4">
      <c r="B14" s="38"/>
      <c r="C14" s="39"/>
      <c r="D14" s="15" t="s">
        <v>17</v>
      </c>
      <c r="E14" s="17">
        <f>+E8+E9+E10+E11+E12+E13</f>
        <v>605120823</v>
      </c>
      <c r="F14" s="17">
        <f>+F8+F9+F10+F11+F12+F13</f>
        <v>82556152</v>
      </c>
      <c r="G14" s="17">
        <f>+G8+G9+G10+G11+G12+G13</f>
        <v>0</v>
      </c>
      <c r="H14" s="17">
        <f>E14+F14+G14</f>
        <v>687676975</v>
      </c>
      <c r="I14" s="16">
        <f>+I8+I9+I10+I11+I12+I13</f>
        <v>0</v>
      </c>
      <c r="J14" s="17">
        <f>H14-ABS(I14)</f>
        <v>687676975</v>
      </c>
    </row>
    <row r="15" spans="2:10" s="7" customFormat="1" ht="32.25" customHeight="1" x14ac:dyDescent="0.4">
      <c r="B15" s="38"/>
      <c r="C15" s="37" t="s">
        <v>18</v>
      </c>
      <c r="D15" s="11" t="s">
        <v>19</v>
      </c>
      <c r="E15" s="13">
        <v>432762020</v>
      </c>
      <c r="F15" s="13">
        <v>68817616</v>
      </c>
      <c r="G15" s="13">
        <v>0</v>
      </c>
      <c r="H15" s="13">
        <f>E15+F15+G15</f>
        <v>501579636</v>
      </c>
      <c r="I15" s="9"/>
      <c r="J15" s="13">
        <f>H15-ABS(I15)</f>
        <v>501579636</v>
      </c>
    </row>
    <row r="16" spans="2:10" s="7" customFormat="1" ht="32.25" customHeight="1" x14ac:dyDescent="0.4">
      <c r="B16" s="38"/>
      <c r="C16" s="38"/>
      <c r="D16" s="11" t="s">
        <v>20</v>
      </c>
      <c r="E16" s="13">
        <v>119205299</v>
      </c>
      <c r="F16" s="13">
        <v>2834278</v>
      </c>
      <c r="G16" s="13">
        <v>0</v>
      </c>
      <c r="H16" s="13">
        <f>E16+F16+G16</f>
        <v>122039577</v>
      </c>
      <c r="I16" s="12"/>
      <c r="J16" s="13">
        <f>H16-ABS(I16)</f>
        <v>122039577</v>
      </c>
    </row>
    <row r="17" spans="2:10" s="7" customFormat="1" ht="32.25" customHeight="1" x14ac:dyDescent="0.4">
      <c r="B17" s="38"/>
      <c r="C17" s="38"/>
      <c r="D17" s="11" t="s">
        <v>21</v>
      </c>
      <c r="E17" s="13">
        <v>60386985</v>
      </c>
      <c r="F17" s="13">
        <v>11819510</v>
      </c>
      <c r="G17" s="13">
        <v>0</v>
      </c>
      <c r="H17" s="13">
        <f>E17+F17+G17</f>
        <v>72206495</v>
      </c>
      <c r="I17" s="12"/>
      <c r="J17" s="13">
        <f>H17-ABS(I17)</f>
        <v>72206495</v>
      </c>
    </row>
    <row r="18" spans="2:10" s="7" customFormat="1" ht="32.25" customHeight="1" x14ac:dyDescent="0.4">
      <c r="B18" s="38"/>
      <c r="C18" s="38"/>
      <c r="D18" s="11" t="s">
        <v>22</v>
      </c>
      <c r="E18" s="13">
        <v>100110</v>
      </c>
      <c r="F18" s="13">
        <v>0</v>
      </c>
      <c r="G18" s="13">
        <v>0</v>
      </c>
      <c r="H18" s="13">
        <f>E18+F18+G18</f>
        <v>100110</v>
      </c>
      <c r="I18" s="12"/>
      <c r="J18" s="13">
        <f>H18-ABS(I18)</f>
        <v>100110</v>
      </c>
    </row>
    <row r="19" spans="2:10" s="7" customFormat="1" ht="32.25" customHeight="1" x14ac:dyDescent="0.4">
      <c r="B19" s="38"/>
      <c r="C19" s="38"/>
      <c r="D19" s="11" t="s">
        <v>23</v>
      </c>
      <c r="E19" s="13">
        <v>838469</v>
      </c>
      <c r="F19" s="13">
        <v>0</v>
      </c>
      <c r="G19" s="13">
        <v>0</v>
      </c>
      <c r="H19" s="13">
        <f>E19+F19+G19</f>
        <v>838469</v>
      </c>
      <c r="I19" s="12"/>
      <c r="J19" s="13">
        <f>H19-ABS(I19)</f>
        <v>838469</v>
      </c>
    </row>
    <row r="20" spans="2:10" s="7" customFormat="1" ht="32.25" customHeight="1" x14ac:dyDescent="0.4">
      <c r="B20" s="38"/>
      <c r="C20" s="38"/>
      <c r="D20" s="11" t="s">
        <v>24</v>
      </c>
      <c r="E20" s="13">
        <v>818100</v>
      </c>
      <c r="F20" s="13">
        <v>15000</v>
      </c>
      <c r="G20" s="13">
        <v>0</v>
      </c>
      <c r="H20" s="13">
        <f>E20+F20+G20</f>
        <v>833100</v>
      </c>
      <c r="I20" s="12"/>
      <c r="J20" s="13">
        <f>H20-ABS(I20)</f>
        <v>833100</v>
      </c>
    </row>
    <row r="21" spans="2:10" s="7" customFormat="1" ht="32.25" customHeight="1" x14ac:dyDescent="0.4">
      <c r="B21" s="38"/>
      <c r="C21" s="38"/>
      <c r="D21" s="11" t="s">
        <v>25</v>
      </c>
      <c r="E21" s="13">
        <v>0</v>
      </c>
      <c r="F21" s="13">
        <v>0</v>
      </c>
      <c r="G21" s="13">
        <v>0</v>
      </c>
      <c r="H21" s="13">
        <f>E21+F21+G21</f>
        <v>0</v>
      </c>
      <c r="I21" s="14"/>
      <c r="J21" s="13">
        <f>H21-ABS(I21)</f>
        <v>0</v>
      </c>
    </row>
    <row r="22" spans="2:10" s="7" customFormat="1" ht="32.25" customHeight="1" x14ac:dyDescent="0.4">
      <c r="B22" s="38"/>
      <c r="C22" s="39"/>
      <c r="D22" s="15" t="s">
        <v>26</v>
      </c>
      <c r="E22" s="17">
        <f>+E15+E16+E17+E18+E19+E20+E21</f>
        <v>614110983</v>
      </c>
      <c r="F22" s="17">
        <f>+F15+F16+F17+F18+F19+F20+F21</f>
        <v>83486404</v>
      </c>
      <c r="G22" s="17">
        <f>+G15+G16+G17+G18+G19+G20+G21</f>
        <v>0</v>
      </c>
      <c r="H22" s="17">
        <f>E22+F22+G22</f>
        <v>697597387</v>
      </c>
      <c r="I22" s="16">
        <f>+I15+I16+I17+I18+I19+I20+I21</f>
        <v>0</v>
      </c>
      <c r="J22" s="17">
        <f>H22-ABS(I22)</f>
        <v>697597387</v>
      </c>
    </row>
    <row r="23" spans="2:10" s="7" customFormat="1" ht="32.25" customHeight="1" x14ac:dyDescent="0.4">
      <c r="B23" s="39"/>
      <c r="C23" s="18" t="s">
        <v>27</v>
      </c>
      <c r="D23" s="19"/>
      <c r="E23" s="20">
        <f xml:space="preserve"> +E14 - E22</f>
        <v>-8990160</v>
      </c>
      <c r="F23" s="20">
        <f xml:space="preserve"> +F14 - F22</f>
        <v>-930252</v>
      </c>
      <c r="G23" s="20">
        <f xml:space="preserve"> +G14 - G22</f>
        <v>0</v>
      </c>
      <c r="H23" s="20">
        <f>E23+F23+G23</f>
        <v>-9920412</v>
      </c>
      <c r="I23" s="16">
        <f xml:space="preserve"> +I14 - I22</f>
        <v>0</v>
      </c>
      <c r="J23" s="20">
        <f>J14-J22</f>
        <v>-9920412</v>
      </c>
    </row>
    <row r="24" spans="2:10" s="7" customFormat="1" ht="32.25" customHeight="1" x14ac:dyDescent="0.4">
      <c r="B24" s="37" t="s">
        <v>28</v>
      </c>
      <c r="C24" s="37" t="s">
        <v>10</v>
      </c>
      <c r="D24" s="11" t="s">
        <v>29</v>
      </c>
      <c r="E24" s="13">
        <v>0</v>
      </c>
      <c r="F24" s="13">
        <v>0</v>
      </c>
      <c r="G24" s="13">
        <v>0</v>
      </c>
      <c r="H24" s="13">
        <f>E24+F24+G24</f>
        <v>0</v>
      </c>
      <c r="I24" s="9"/>
      <c r="J24" s="13">
        <f>H24-ABS(I24)</f>
        <v>0</v>
      </c>
    </row>
    <row r="25" spans="2:10" s="7" customFormat="1" ht="32.25" customHeight="1" x14ac:dyDescent="0.4">
      <c r="B25" s="38"/>
      <c r="C25" s="38"/>
      <c r="D25" s="11" t="s">
        <v>30</v>
      </c>
      <c r="E25" s="13">
        <v>0</v>
      </c>
      <c r="F25" s="13">
        <v>0</v>
      </c>
      <c r="G25" s="13">
        <v>0</v>
      </c>
      <c r="H25" s="13">
        <f>E25+F25+G25</f>
        <v>0</v>
      </c>
      <c r="I25" s="14"/>
      <c r="J25" s="13">
        <f>H25-ABS(I25)</f>
        <v>0</v>
      </c>
    </row>
    <row r="26" spans="2:10" s="7" customFormat="1" ht="32.25" customHeight="1" x14ac:dyDescent="0.4">
      <c r="B26" s="38"/>
      <c r="C26" s="39"/>
      <c r="D26" s="15" t="s">
        <v>31</v>
      </c>
      <c r="E26" s="17">
        <f>+E24+E25</f>
        <v>0</v>
      </c>
      <c r="F26" s="17">
        <f>+F24+F25</f>
        <v>0</v>
      </c>
      <c r="G26" s="17">
        <f>+G24+G25</f>
        <v>0</v>
      </c>
      <c r="H26" s="17">
        <f>E26+F26+G26</f>
        <v>0</v>
      </c>
      <c r="I26" s="16">
        <f>+I24+I25</f>
        <v>0</v>
      </c>
      <c r="J26" s="17">
        <f>H26-ABS(I26)</f>
        <v>0</v>
      </c>
    </row>
    <row r="27" spans="2:10" s="7" customFormat="1" ht="32.25" customHeight="1" x14ac:dyDescent="0.4">
      <c r="B27" s="38"/>
      <c r="C27" s="37" t="s">
        <v>18</v>
      </c>
      <c r="D27" s="11" t="s">
        <v>32</v>
      </c>
      <c r="E27" s="13">
        <v>19802724</v>
      </c>
      <c r="F27" s="13">
        <v>0</v>
      </c>
      <c r="G27" s="13">
        <v>0</v>
      </c>
      <c r="H27" s="13">
        <f>E27+F27+G27</f>
        <v>19802724</v>
      </c>
      <c r="I27" s="9"/>
      <c r="J27" s="13">
        <f>H27-ABS(I27)</f>
        <v>19802724</v>
      </c>
    </row>
    <row r="28" spans="2:10" s="7" customFormat="1" ht="32.25" customHeight="1" x14ac:dyDescent="0.4">
      <c r="B28" s="38"/>
      <c r="C28" s="38"/>
      <c r="D28" s="11" t="s">
        <v>33</v>
      </c>
      <c r="E28" s="13">
        <v>4360753</v>
      </c>
      <c r="F28" s="13">
        <v>1938000</v>
      </c>
      <c r="G28" s="13">
        <v>0</v>
      </c>
      <c r="H28" s="13">
        <f>E28+F28+G28</f>
        <v>6298753</v>
      </c>
      <c r="I28" s="12"/>
      <c r="J28" s="13">
        <f>H28-ABS(I28)</f>
        <v>6298753</v>
      </c>
    </row>
    <row r="29" spans="2:10" s="7" customFormat="1" ht="32.25" customHeight="1" x14ac:dyDescent="0.4">
      <c r="B29" s="38"/>
      <c r="C29" s="38"/>
      <c r="D29" s="11" t="s">
        <v>34</v>
      </c>
      <c r="E29" s="13">
        <v>0</v>
      </c>
      <c r="F29" s="13">
        <v>0</v>
      </c>
      <c r="G29" s="13">
        <v>0</v>
      </c>
      <c r="H29" s="13">
        <f>E29+F29+G29</f>
        <v>0</v>
      </c>
      <c r="I29" s="14"/>
      <c r="J29" s="13">
        <f>H29-ABS(I29)</f>
        <v>0</v>
      </c>
    </row>
    <row r="30" spans="2:10" s="7" customFormat="1" ht="32.25" customHeight="1" x14ac:dyDescent="0.4">
      <c r="B30" s="38"/>
      <c r="C30" s="39"/>
      <c r="D30" s="15" t="s">
        <v>35</v>
      </c>
      <c r="E30" s="17">
        <f>+E27+E28+E29</f>
        <v>24163477</v>
      </c>
      <c r="F30" s="17">
        <f>+F27+F28+F29</f>
        <v>1938000</v>
      </c>
      <c r="G30" s="17">
        <f>+G27+G28+G29</f>
        <v>0</v>
      </c>
      <c r="H30" s="17">
        <f>E30+F30+G30</f>
        <v>26101477</v>
      </c>
      <c r="I30" s="16">
        <f>+I27+I28+I29</f>
        <v>0</v>
      </c>
      <c r="J30" s="17">
        <f>H30-ABS(I30)</f>
        <v>26101477</v>
      </c>
    </row>
    <row r="31" spans="2:10" s="7" customFormat="1" ht="32.25" customHeight="1" x14ac:dyDescent="0.4">
      <c r="B31" s="39"/>
      <c r="C31" s="21" t="s">
        <v>36</v>
      </c>
      <c r="D31" s="19"/>
      <c r="E31" s="20">
        <f xml:space="preserve"> +E26 - E30</f>
        <v>-24163477</v>
      </c>
      <c r="F31" s="20">
        <f xml:space="preserve"> +F26 - F30</f>
        <v>-1938000</v>
      </c>
      <c r="G31" s="20">
        <f xml:space="preserve"> +G26 - G30</f>
        <v>0</v>
      </c>
      <c r="H31" s="20">
        <f>E31+F31+G31</f>
        <v>-26101477</v>
      </c>
      <c r="I31" s="16">
        <f xml:space="preserve"> +I26 - I30</f>
        <v>0</v>
      </c>
      <c r="J31" s="20">
        <f>J26-J30</f>
        <v>-26101477</v>
      </c>
    </row>
    <row r="32" spans="2:10" s="7" customFormat="1" ht="32.25" customHeight="1" x14ac:dyDescent="0.4">
      <c r="B32" s="37" t="s">
        <v>37</v>
      </c>
      <c r="C32" s="37" t="s">
        <v>10</v>
      </c>
      <c r="D32" s="11" t="s">
        <v>38</v>
      </c>
      <c r="E32" s="13">
        <v>15340000</v>
      </c>
      <c r="F32" s="13">
        <v>0</v>
      </c>
      <c r="G32" s="13">
        <v>0</v>
      </c>
      <c r="H32" s="13">
        <f>E32+F32+G32</f>
        <v>15340000</v>
      </c>
      <c r="I32" s="9"/>
      <c r="J32" s="13">
        <f>H32-ABS(I32)</f>
        <v>15340000</v>
      </c>
    </row>
    <row r="33" spans="2:10" s="7" customFormat="1" ht="32.25" customHeight="1" x14ac:dyDescent="0.4">
      <c r="B33" s="38"/>
      <c r="C33" s="38"/>
      <c r="D33" s="11" t="s">
        <v>53</v>
      </c>
      <c r="E33" s="13">
        <v>0</v>
      </c>
      <c r="F33" s="13">
        <v>0</v>
      </c>
      <c r="G33" s="13">
        <v>0</v>
      </c>
      <c r="H33" s="13">
        <f>E33+F33+G33</f>
        <v>0</v>
      </c>
      <c r="I33" s="12"/>
      <c r="J33" s="13">
        <f>H33-ABS(I33)</f>
        <v>0</v>
      </c>
    </row>
    <row r="34" spans="2:10" s="7" customFormat="1" ht="32.25" customHeight="1" x14ac:dyDescent="0.4">
      <c r="B34" s="38"/>
      <c r="C34" s="38"/>
      <c r="D34" s="11" t="s">
        <v>39</v>
      </c>
      <c r="E34" s="13">
        <v>250000</v>
      </c>
      <c r="F34" s="13">
        <v>0</v>
      </c>
      <c r="G34" s="13">
        <v>0</v>
      </c>
      <c r="H34" s="13">
        <f>E34+F34+G34</f>
        <v>250000</v>
      </c>
      <c r="I34" s="14"/>
      <c r="J34" s="13">
        <f>H34-ABS(I34)</f>
        <v>250000</v>
      </c>
    </row>
    <row r="35" spans="2:10" s="7" customFormat="1" ht="32.25" customHeight="1" x14ac:dyDescent="0.4">
      <c r="B35" s="38"/>
      <c r="C35" s="39"/>
      <c r="D35" s="15" t="s">
        <v>40</v>
      </c>
      <c r="E35" s="17">
        <f>+E32+E33+E34</f>
        <v>15590000</v>
      </c>
      <c r="F35" s="17">
        <f>+F32+F33+F34</f>
        <v>0</v>
      </c>
      <c r="G35" s="17">
        <f>+G32+G33+G34</f>
        <v>0</v>
      </c>
      <c r="H35" s="17">
        <f>E35+F35+G35</f>
        <v>15590000</v>
      </c>
      <c r="I35" s="16">
        <f>+I32+I33+I34</f>
        <v>0</v>
      </c>
      <c r="J35" s="17">
        <f>H35-ABS(I35)</f>
        <v>15590000</v>
      </c>
    </row>
    <row r="36" spans="2:10" s="7" customFormat="1" ht="32.25" customHeight="1" x14ac:dyDescent="0.4">
      <c r="B36" s="38"/>
      <c r="C36" s="37" t="s">
        <v>18</v>
      </c>
      <c r="D36" s="11" t="s">
        <v>41</v>
      </c>
      <c r="E36" s="13">
        <v>6690000</v>
      </c>
      <c r="F36" s="13">
        <v>0</v>
      </c>
      <c r="G36" s="13">
        <v>0</v>
      </c>
      <c r="H36" s="13">
        <f>E36+F36+G36</f>
        <v>6690000</v>
      </c>
      <c r="I36" s="9"/>
      <c r="J36" s="13">
        <f>H36-ABS(I36)</f>
        <v>6690000</v>
      </c>
    </row>
    <row r="37" spans="2:10" s="7" customFormat="1" ht="32.25" customHeight="1" x14ac:dyDescent="0.4">
      <c r="B37" s="38"/>
      <c r="C37" s="38"/>
      <c r="D37" s="22" t="s">
        <v>52</v>
      </c>
      <c r="E37" s="23">
        <v>0</v>
      </c>
      <c r="F37" s="23">
        <v>0</v>
      </c>
      <c r="G37" s="23">
        <v>0</v>
      </c>
      <c r="H37" s="23">
        <f>E37+F37+G37</f>
        <v>0</v>
      </c>
      <c r="I37" s="12"/>
      <c r="J37" s="23">
        <f>H37-ABS(I37)</f>
        <v>0</v>
      </c>
    </row>
    <row r="38" spans="2:10" s="7" customFormat="1" ht="32.25" customHeight="1" x14ac:dyDescent="0.4">
      <c r="B38" s="38"/>
      <c r="C38" s="38"/>
      <c r="D38" s="22" t="s">
        <v>42</v>
      </c>
      <c r="E38" s="23">
        <v>0</v>
      </c>
      <c r="F38" s="23">
        <v>0</v>
      </c>
      <c r="G38" s="23">
        <v>0</v>
      </c>
      <c r="H38" s="23">
        <f>E38+F38+G38</f>
        <v>0</v>
      </c>
      <c r="I38" s="14"/>
      <c r="J38" s="23">
        <f>H38-ABS(I38)</f>
        <v>0</v>
      </c>
    </row>
    <row r="39" spans="2:10" s="7" customFormat="1" ht="32.25" customHeight="1" x14ac:dyDescent="0.4">
      <c r="B39" s="38"/>
      <c r="C39" s="39"/>
      <c r="D39" s="24" t="s">
        <v>43</v>
      </c>
      <c r="E39" s="25">
        <f>+E36+E37+E38</f>
        <v>6690000</v>
      </c>
      <c r="F39" s="25">
        <f>+F36+F37+F38</f>
        <v>0</v>
      </c>
      <c r="G39" s="25">
        <f>+G36+G37+G38</f>
        <v>0</v>
      </c>
      <c r="H39" s="25">
        <f>E39+F39+G39</f>
        <v>6690000</v>
      </c>
      <c r="I39" s="16">
        <f>+I36+I37+I38</f>
        <v>0</v>
      </c>
      <c r="J39" s="25">
        <f>H39-ABS(I39)</f>
        <v>6690000</v>
      </c>
    </row>
    <row r="40" spans="2:10" s="7" customFormat="1" ht="32.25" customHeight="1" x14ac:dyDescent="0.4">
      <c r="B40" s="39"/>
      <c r="C40" s="21" t="s">
        <v>44</v>
      </c>
      <c r="D40" s="19"/>
      <c r="E40" s="20">
        <f xml:space="preserve"> +E35 - E39</f>
        <v>8900000</v>
      </c>
      <c r="F40" s="20">
        <f xml:space="preserve"> +F35 - F39</f>
        <v>0</v>
      </c>
      <c r="G40" s="20">
        <f xml:space="preserve"> +G35 - G39</f>
        <v>0</v>
      </c>
      <c r="H40" s="20">
        <f>E40+F40+G40</f>
        <v>8900000</v>
      </c>
      <c r="I40" s="16">
        <f xml:space="preserve"> +I35 - I39</f>
        <v>0</v>
      </c>
      <c r="J40" s="20">
        <f>J35-J39</f>
        <v>8900000</v>
      </c>
    </row>
    <row r="41" spans="2:10" s="7" customFormat="1" ht="32.25" customHeight="1" x14ac:dyDescent="0.4">
      <c r="B41" s="40" t="s">
        <v>51</v>
      </c>
      <c r="C41" s="18"/>
      <c r="D41" s="19"/>
      <c r="E41" s="20">
        <f xml:space="preserve"> +E23 +E31 +E40</f>
        <v>-24253637</v>
      </c>
      <c r="F41" s="20">
        <f xml:space="preserve"> +F23 +F31 +F40</f>
        <v>-2868252</v>
      </c>
      <c r="G41" s="20">
        <f xml:space="preserve"> +G23 +G31 +G40</f>
        <v>0</v>
      </c>
      <c r="H41" s="20">
        <f>E41+F41+G41</f>
        <v>-27121889</v>
      </c>
      <c r="I41" s="16">
        <f xml:space="preserve"> +I23 +I31 +I40</f>
        <v>0</v>
      </c>
      <c r="J41" s="20">
        <f>J23+J31+J40</f>
        <v>-27121889</v>
      </c>
    </row>
    <row r="42" spans="2:10" s="7" customFormat="1" ht="32.25" customHeight="1" x14ac:dyDescent="0.4">
      <c r="B42" s="21" t="s">
        <v>50</v>
      </c>
      <c r="C42" s="18"/>
      <c r="D42" s="19"/>
      <c r="E42" s="20">
        <v>185899251</v>
      </c>
      <c r="F42" s="20">
        <v>15146232</v>
      </c>
      <c r="G42" s="20">
        <v>0</v>
      </c>
      <c r="H42" s="20">
        <f>E42+F42+G42</f>
        <v>201045483</v>
      </c>
      <c r="I42" s="16"/>
      <c r="J42" s="20">
        <f>H42-ABS(I42)</f>
        <v>201045483</v>
      </c>
    </row>
    <row r="43" spans="2:10" s="7" customFormat="1" ht="32.25" customHeight="1" x14ac:dyDescent="0.4">
      <c r="B43" s="21" t="s">
        <v>49</v>
      </c>
      <c r="C43" s="18"/>
      <c r="D43" s="19"/>
      <c r="E43" s="20">
        <f xml:space="preserve"> +E41 +E42</f>
        <v>161645614</v>
      </c>
      <c r="F43" s="20">
        <f xml:space="preserve"> +F41 +F42</f>
        <v>12277980</v>
      </c>
      <c r="G43" s="20">
        <f xml:space="preserve"> +G41 +G42</f>
        <v>0</v>
      </c>
      <c r="H43" s="20">
        <f>E43+F43+G43</f>
        <v>173923594</v>
      </c>
      <c r="I43" s="16">
        <f xml:space="preserve"> +I41 +I42</f>
        <v>0</v>
      </c>
      <c r="J43" s="20">
        <f>J41+J42</f>
        <v>173923594</v>
      </c>
    </row>
  </sheetData>
  <mergeCells count="12">
    <mergeCell ref="B3:J3"/>
    <mergeCell ref="B5:J5"/>
    <mergeCell ref="B7:D7"/>
    <mergeCell ref="B8:B23"/>
    <mergeCell ref="C8:C14"/>
    <mergeCell ref="C15:C22"/>
    <mergeCell ref="B24:B31"/>
    <mergeCell ref="C24:C26"/>
    <mergeCell ref="C27:C30"/>
    <mergeCell ref="B32:B40"/>
    <mergeCell ref="C32:C35"/>
    <mergeCell ref="C36:C39"/>
  </mergeCells>
  <phoneticPr fontId="1"/>
  <pageMargins left="0.7" right="0.7" top="0.75" bottom="0.75" header="0.3" footer="0.3"/>
  <pageSetup paperSize="9" scale="45" fitToHeight="0" orientation="portrait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FAC7-BBC9-4CFD-930C-849F7DD13080}">
  <sheetPr>
    <pageSetUpPr fitToPage="1"/>
  </sheetPr>
  <dimension ref="B2:L45"/>
  <sheetViews>
    <sheetView showGridLines="0" workbookViewId="0">
      <selection activeCell="D8" sqref="D8"/>
    </sheetView>
  </sheetViews>
  <sheetFormatPr defaultRowHeight="18.75" x14ac:dyDescent="0.4"/>
  <cols>
    <col min="1" max="3" width="2.875" customWidth="1"/>
    <col min="4" max="4" width="44.375" customWidth="1"/>
    <col min="5" max="12" width="20.75" customWidth="1"/>
  </cols>
  <sheetData>
    <row r="2" spans="2:12" ht="21" x14ac:dyDescent="0.4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73</v>
      </c>
    </row>
    <row r="3" spans="2:12" ht="21" x14ac:dyDescent="0.4">
      <c r="B3" s="34" t="s">
        <v>72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 x14ac:dyDescent="0.4">
      <c r="B4" s="41"/>
      <c r="C4" s="41"/>
      <c r="D4" s="41"/>
      <c r="E4" s="41"/>
      <c r="F4" s="41"/>
      <c r="G4" s="41"/>
      <c r="H4" s="41"/>
      <c r="I4" s="41"/>
      <c r="J4" s="41"/>
      <c r="K4" s="2"/>
      <c r="L4" s="2"/>
    </row>
    <row r="5" spans="2:12" ht="21" x14ac:dyDescent="0.4">
      <c r="B5" s="35" t="s"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4">
      <c r="B6" s="4"/>
      <c r="C6" s="4"/>
      <c r="D6" s="4"/>
      <c r="E6" s="4"/>
      <c r="F6" s="4"/>
      <c r="G6" s="4"/>
      <c r="H6" s="4"/>
      <c r="I6" s="4"/>
      <c r="J6" s="2"/>
      <c r="K6" s="2"/>
      <c r="L6" s="4" t="s">
        <v>3</v>
      </c>
    </row>
    <row r="7" spans="2:12" ht="28.5" x14ac:dyDescent="0.4">
      <c r="B7" s="46" t="s">
        <v>4</v>
      </c>
      <c r="C7" s="45"/>
      <c r="D7" s="44"/>
      <c r="E7" s="43" t="s">
        <v>71</v>
      </c>
      <c r="F7" s="43" t="s">
        <v>70</v>
      </c>
      <c r="G7" s="43" t="s">
        <v>69</v>
      </c>
      <c r="H7" s="43" t="s">
        <v>68</v>
      </c>
      <c r="I7" s="43" t="s">
        <v>67</v>
      </c>
      <c r="J7" s="42" t="s">
        <v>66</v>
      </c>
      <c r="K7" s="42" t="s">
        <v>65</v>
      </c>
      <c r="L7" s="42" t="s">
        <v>64</v>
      </c>
    </row>
    <row r="8" spans="2:12" s="7" customFormat="1" ht="34.5" customHeight="1" x14ac:dyDescent="0.4">
      <c r="B8" s="37" t="s">
        <v>9</v>
      </c>
      <c r="C8" s="37" t="s">
        <v>10</v>
      </c>
      <c r="D8" s="8" t="s">
        <v>11</v>
      </c>
      <c r="E8" s="10">
        <v>442913275</v>
      </c>
      <c r="F8" s="10">
        <v>235243</v>
      </c>
      <c r="G8" s="10">
        <v>90598175</v>
      </c>
      <c r="H8" s="10"/>
      <c r="I8" s="10">
        <v>40761571</v>
      </c>
      <c r="J8" s="10">
        <f>+E8+F8+G8+H8+I8</f>
        <v>574508264</v>
      </c>
      <c r="K8" s="9"/>
      <c r="L8" s="10">
        <f>J8-ABS(K8)</f>
        <v>574508264</v>
      </c>
    </row>
    <row r="9" spans="2:12" s="7" customFormat="1" ht="34.5" customHeight="1" x14ac:dyDescent="0.4">
      <c r="B9" s="38"/>
      <c r="C9" s="38"/>
      <c r="D9" s="11" t="s">
        <v>12</v>
      </c>
      <c r="E9" s="13"/>
      <c r="F9" s="13">
        <v>27461873</v>
      </c>
      <c r="G9" s="13"/>
      <c r="H9" s="13"/>
      <c r="I9" s="13"/>
      <c r="J9" s="13">
        <f>+E9+F9+G9+H9+I9</f>
        <v>27461873</v>
      </c>
      <c r="K9" s="12"/>
      <c r="L9" s="13">
        <f>J9-ABS(K9)</f>
        <v>27461873</v>
      </c>
    </row>
    <row r="10" spans="2:12" s="7" customFormat="1" ht="34.5" customHeight="1" x14ac:dyDescent="0.4">
      <c r="B10" s="38"/>
      <c r="C10" s="38"/>
      <c r="D10" s="11" t="s">
        <v>13</v>
      </c>
      <c r="E10" s="13">
        <v>9246</v>
      </c>
      <c r="F10" s="13"/>
      <c r="G10" s="13"/>
      <c r="H10" s="13"/>
      <c r="I10" s="13"/>
      <c r="J10" s="13">
        <f>+E10+F10+G10+H10+I10</f>
        <v>9246</v>
      </c>
      <c r="K10" s="12"/>
      <c r="L10" s="13">
        <f>J10-ABS(K10)</f>
        <v>9246</v>
      </c>
    </row>
    <row r="11" spans="2:12" s="7" customFormat="1" ht="34.5" customHeight="1" x14ac:dyDescent="0.4">
      <c r="B11" s="38"/>
      <c r="C11" s="38"/>
      <c r="D11" s="11" t="s">
        <v>14</v>
      </c>
      <c r="E11" s="13">
        <v>330000</v>
      </c>
      <c r="F11" s="13"/>
      <c r="G11" s="13"/>
      <c r="H11" s="13">
        <v>410000</v>
      </c>
      <c r="I11" s="13"/>
      <c r="J11" s="13">
        <f>+E11+F11+G11+H11+I11</f>
        <v>740000</v>
      </c>
      <c r="K11" s="12"/>
      <c r="L11" s="13">
        <f>J11-ABS(K11)</f>
        <v>740000</v>
      </c>
    </row>
    <row r="12" spans="2:12" s="7" customFormat="1" ht="34.5" customHeight="1" x14ac:dyDescent="0.4">
      <c r="B12" s="38"/>
      <c r="C12" s="38"/>
      <c r="D12" s="11" t="s">
        <v>15</v>
      </c>
      <c r="E12" s="13">
        <v>1482</v>
      </c>
      <c r="F12" s="13"/>
      <c r="G12" s="13">
        <v>60</v>
      </c>
      <c r="H12" s="13">
        <v>1216</v>
      </c>
      <c r="I12" s="13">
        <v>52</v>
      </c>
      <c r="J12" s="13">
        <f>+E12+F12+G12+H12+I12</f>
        <v>2810</v>
      </c>
      <c r="K12" s="12"/>
      <c r="L12" s="13">
        <f>J12-ABS(K12)</f>
        <v>2810</v>
      </c>
    </row>
    <row r="13" spans="2:12" s="7" customFormat="1" ht="34.5" customHeight="1" x14ac:dyDescent="0.4">
      <c r="B13" s="38"/>
      <c r="C13" s="38"/>
      <c r="D13" s="11" t="s">
        <v>16</v>
      </c>
      <c r="E13" s="13">
        <v>1716249</v>
      </c>
      <c r="F13" s="13">
        <v>1615</v>
      </c>
      <c r="G13" s="13">
        <v>251966</v>
      </c>
      <c r="H13" s="13">
        <v>27247</v>
      </c>
      <c r="I13" s="13">
        <v>401553</v>
      </c>
      <c r="J13" s="13">
        <f>+E13+F13+G13+H13+I13</f>
        <v>2398630</v>
      </c>
      <c r="K13" s="14"/>
      <c r="L13" s="13">
        <f>J13-ABS(K13)</f>
        <v>2398630</v>
      </c>
    </row>
    <row r="14" spans="2:12" s="7" customFormat="1" ht="34.5" customHeight="1" x14ac:dyDescent="0.4">
      <c r="B14" s="38"/>
      <c r="C14" s="39"/>
      <c r="D14" s="15" t="s">
        <v>17</v>
      </c>
      <c r="E14" s="17">
        <f>+E8+E9+E10+E11+E12+E13</f>
        <v>444970252</v>
      </c>
      <c r="F14" s="17">
        <f>+F8+F9+F10+F11+F12+F13</f>
        <v>27698731</v>
      </c>
      <c r="G14" s="17">
        <f>+G8+G9+G10+G11+G12+G13</f>
        <v>90850201</v>
      </c>
      <c r="H14" s="17">
        <f>+H8+H9+H10+H11+H12+H13</f>
        <v>438463</v>
      </c>
      <c r="I14" s="17">
        <f>+I8+I9+I10+I11+I12+I13</f>
        <v>41163176</v>
      </c>
      <c r="J14" s="17">
        <f>+E14+F14+G14+H14+I14</f>
        <v>605120823</v>
      </c>
      <c r="K14" s="16">
        <f>+K8+K9+K10+K11+K12+K13</f>
        <v>0</v>
      </c>
      <c r="L14" s="17">
        <f>J14-ABS(K14)</f>
        <v>605120823</v>
      </c>
    </row>
    <row r="15" spans="2:12" s="7" customFormat="1" ht="34.5" customHeight="1" x14ac:dyDescent="0.4">
      <c r="B15" s="38"/>
      <c r="C15" s="37" t="s">
        <v>18</v>
      </c>
      <c r="D15" s="11" t="s">
        <v>19</v>
      </c>
      <c r="E15" s="13">
        <v>324453678</v>
      </c>
      <c r="F15" s="13">
        <v>11273917</v>
      </c>
      <c r="G15" s="13">
        <v>64616674</v>
      </c>
      <c r="H15" s="13">
        <v>2561282</v>
      </c>
      <c r="I15" s="13">
        <v>29856469</v>
      </c>
      <c r="J15" s="13">
        <f>+E15+F15+G15+H15+I15</f>
        <v>432762020</v>
      </c>
      <c r="K15" s="9"/>
      <c r="L15" s="13">
        <f>J15-ABS(K15)</f>
        <v>432762020</v>
      </c>
    </row>
    <row r="16" spans="2:12" s="7" customFormat="1" ht="34.5" customHeight="1" x14ac:dyDescent="0.4">
      <c r="B16" s="38"/>
      <c r="C16" s="38"/>
      <c r="D16" s="11" t="s">
        <v>20</v>
      </c>
      <c r="E16" s="13">
        <v>90307780</v>
      </c>
      <c r="F16" s="13">
        <v>8598781</v>
      </c>
      <c r="G16" s="13">
        <v>13771998</v>
      </c>
      <c r="H16" s="13">
        <v>18071</v>
      </c>
      <c r="I16" s="13">
        <v>6508669</v>
      </c>
      <c r="J16" s="13">
        <f>+E16+F16+G16+H16+I16</f>
        <v>119205299</v>
      </c>
      <c r="K16" s="12"/>
      <c r="L16" s="13">
        <f>J16-ABS(K16)</f>
        <v>119205299</v>
      </c>
    </row>
    <row r="17" spans="2:12" s="7" customFormat="1" ht="34.5" customHeight="1" x14ac:dyDescent="0.4">
      <c r="B17" s="38"/>
      <c r="C17" s="38"/>
      <c r="D17" s="11" t="s">
        <v>21</v>
      </c>
      <c r="E17" s="13">
        <v>42432133</v>
      </c>
      <c r="F17" s="13">
        <v>3717601</v>
      </c>
      <c r="G17" s="13">
        <v>9415418</v>
      </c>
      <c r="H17" s="13">
        <v>419409</v>
      </c>
      <c r="I17" s="13">
        <v>4402424</v>
      </c>
      <c r="J17" s="13">
        <f>+E17+F17+G17+H17+I17</f>
        <v>60386985</v>
      </c>
      <c r="K17" s="12"/>
      <c r="L17" s="13">
        <f>J17-ABS(K17)</f>
        <v>60386985</v>
      </c>
    </row>
    <row r="18" spans="2:12" s="7" customFormat="1" ht="34.5" customHeight="1" x14ac:dyDescent="0.4">
      <c r="B18" s="38"/>
      <c r="C18" s="38"/>
      <c r="D18" s="11" t="s">
        <v>22</v>
      </c>
      <c r="E18" s="13">
        <v>100110</v>
      </c>
      <c r="F18" s="13"/>
      <c r="G18" s="13"/>
      <c r="H18" s="13"/>
      <c r="I18" s="13"/>
      <c r="J18" s="13">
        <f>+E18+F18+G18+H18+I18</f>
        <v>100110</v>
      </c>
      <c r="K18" s="12"/>
      <c r="L18" s="13">
        <f>J18-ABS(K18)</f>
        <v>100110</v>
      </c>
    </row>
    <row r="19" spans="2:12" s="7" customFormat="1" ht="34.5" customHeight="1" x14ac:dyDescent="0.4">
      <c r="B19" s="38"/>
      <c r="C19" s="38"/>
      <c r="D19" s="11" t="s">
        <v>23</v>
      </c>
      <c r="E19" s="13">
        <v>86280</v>
      </c>
      <c r="F19" s="13"/>
      <c r="G19" s="13">
        <v>752189</v>
      </c>
      <c r="H19" s="13"/>
      <c r="I19" s="13"/>
      <c r="J19" s="13">
        <f>+E19+F19+G19+H19+I19</f>
        <v>838469</v>
      </c>
      <c r="K19" s="12"/>
      <c r="L19" s="13">
        <f>J19-ABS(K19)</f>
        <v>838469</v>
      </c>
    </row>
    <row r="20" spans="2:12" s="7" customFormat="1" ht="34.5" customHeight="1" x14ac:dyDescent="0.4">
      <c r="B20" s="38"/>
      <c r="C20" s="38"/>
      <c r="D20" s="11" t="s">
        <v>24</v>
      </c>
      <c r="E20" s="13">
        <v>8100</v>
      </c>
      <c r="F20" s="13"/>
      <c r="G20" s="13">
        <v>250000</v>
      </c>
      <c r="H20" s="13"/>
      <c r="I20" s="13">
        <v>560000</v>
      </c>
      <c r="J20" s="13">
        <f>+E20+F20+G20+H20+I20</f>
        <v>818100</v>
      </c>
      <c r="K20" s="12"/>
      <c r="L20" s="13">
        <f>J20-ABS(K20)</f>
        <v>818100</v>
      </c>
    </row>
    <row r="21" spans="2:12" s="7" customFormat="1" ht="34.5" customHeight="1" x14ac:dyDescent="0.4">
      <c r="B21" s="38"/>
      <c r="C21" s="38"/>
      <c r="D21" s="11" t="s">
        <v>25</v>
      </c>
      <c r="E21" s="13"/>
      <c r="F21" s="13"/>
      <c r="G21" s="13"/>
      <c r="H21" s="13"/>
      <c r="I21" s="13"/>
      <c r="J21" s="13">
        <f>+E21+F21+G21+H21+I21</f>
        <v>0</v>
      </c>
      <c r="K21" s="14"/>
      <c r="L21" s="13">
        <f>J21-ABS(K21)</f>
        <v>0</v>
      </c>
    </row>
    <row r="22" spans="2:12" s="7" customFormat="1" ht="34.5" customHeight="1" x14ac:dyDescent="0.4">
      <c r="B22" s="38"/>
      <c r="C22" s="39"/>
      <c r="D22" s="15" t="s">
        <v>26</v>
      </c>
      <c r="E22" s="17">
        <f>+E15+E16+E17+E18+E19+E20+E21</f>
        <v>457388081</v>
      </c>
      <c r="F22" s="17">
        <f>+F15+F16+F17+F18+F19+F20+F21</f>
        <v>23590299</v>
      </c>
      <c r="G22" s="17">
        <f>+G15+G16+G17+G18+G19+G20+G21</f>
        <v>88806279</v>
      </c>
      <c r="H22" s="17">
        <f>+H15+H16+H17+H18+H19+H20+H21</f>
        <v>2998762</v>
      </c>
      <c r="I22" s="17">
        <f>+I15+I16+I17+I18+I19+I20+I21</f>
        <v>41327562</v>
      </c>
      <c r="J22" s="17">
        <f>+E22+F22+G22+H22+I22</f>
        <v>614110983</v>
      </c>
      <c r="K22" s="16">
        <f>+K15+K16+K17+K18+K19+K20+K21</f>
        <v>0</v>
      </c>
      <c r="L22" s="17">
        <f>J22-ABS(K22)</f>
        <v>614110983</v>
      </c>
    </row>
    <row r="23" spans="2:12" s="7" customFormat="1" ht="34.5" customHeight="1" x14ac:dyDescent="0.4">
      <c r="B23" s="39"/>
      <c r="C23" s="18" t="s">
        <v>27</v>
      </c>
      <c r="D23" s="19"/>
      <c r="E23" s="20">
        <f xml:space="preserve"> +E14 - E22</f>
        <v>-12417829</v>
      </c>
      <c r="F23" s="20">
        <f xml:space="preserve"> +F14 - F22</f>
        <v>4108432</v>
      </c>
      <c r="G23" s="20">
        <f xml:space="preserve"> +G14 - G22</f>
        <v>2043922</v>
      </c>
      <c r="H23" s="20">
        <f xml:space="preserve"> +H14 - H22</f>
        <v>-2560299</v>
      </c>
      <c r="I23" s="20">
        <f xml:space="preserve"> +I14 - I22</f>
        <v>-164386</v>
      </c>
      <c r="J23" s="20">
        <f>+E23+F23+G23+H23+I23</f>
        <v>-8990160</v>
      </c>
      <c r="K23" s="16">
        <f xml:space="preserve"> +K14 - K22</f>
        <v>0</v>
      </c>
      <c r="L23" s="20">
        <f>L14-L22</f>
        <v>-8990160</v>
      </c>
    </row>
    <row r="24" spans="2:12" s="7" customFormat="1" ht="34.5" customHeight="1" x14ac:dyDescent="0.4">
      <c r="B24" s="37" t="s">
        <v>28</v>
      </c>
      <c r="C24" s="37" t="s">
        <v>10</v>
      </c>
      <c r="D24" s="11" t="s">
        <v>29</v>
      </c>
      <c r="E24" s="13"/>
      <c r="F24" s="13"/>
      <c r="G24" s="13"/>
      <c r="H24" s="13"/>
      <c r="I24" s="13"/>
      <c r="J24" s="13">
        <f>+E24+F24+G24+H24+I24</f>
        <v>0</v>
      </c>
      <c r="K24" s="9"/>
      <c r="L24" s="13">
        <f>J24-ABS(K24)</f>
        <v>0</v>
      </c>
    </row>
    <row r="25" spans="2:12" s="7" customFormat="1" ht="34.5" customHeight="1" x14ac:dyDescent="0.4">
      <c r="B25" s="38"/>
      <c r="C25" s="38"/>
      <c r="D25" s="11" t="s">
        <v>30</v>
      </c>
      <c r="E25" s="13"/>
      <c r="F25" s="13"/>
      <c r="G25" s="13"/>
      <c r="H25" s="13"/>
      <c r="I25" s="13"/>
      <c r="J25" s="13">
        <f>+E25+F25+G25+H25+I25</f>
        <v>0</v>
      </c>
      <c r="K25" s="14"/>
      <c r="L25" s="13">
        <f>J25-ABS(K25)</f>
        <v>0</v>
      </c>
    </row>
    <row r="26" spans="2:12" s="7" customFormat="1" ht="34.5" customHeight="1" x14ac:dyDescent="0.4">
      <c r="B26" s="38"/>
      <c r="C26" s="39"/>
      <c r="D26" s="15" t="s">
        <v>31</v>
      </c>
      <c r="E26" s="17">
        <f>+E24+E25</f>
        <v>0</v>
      </c>
      <c r="F26" s="17">
        <f>+F24+F25</f>
        <v>0</v>
      </c>
      <c r="G26" s="17">
        <f>+G24+G25</f>
        <v>0</v>
      </c>
      <c r="H26" s="17">
        <f>+H24+H25</f>
        <v>0</v>
      </c>
      <c r="I26" s="17">
        <f>+I24+I25</f>
        <v>0</v>
      </c>
      <c r="J26" s="17">
        <f>+E26+F26+G26+H26+I26</f>
        <v>0</v>
      </c>
      <c r="K26" s="16">
        <f>+K24+K25</f>
        <v>0</v>
      </c>
      <c r="L26" s="17">
        <f>J26-ABS(K26)</f>
        <v>0</v>
      </c>
    </row>
    <row r="27" spans="2:12" s="7" customFormat="1" ht="34.5" customHeight="1" x14ac:dyDescent="0.4">
      <c r="B27" s="38"/>
      <c r="C27" s="37" t="s">
        <v>18</v>
      </c>
      <c r="D27" s="11" t="s">
        <v>32</v>
      </c>
      <c r="E27" s="13">
        <v>11300000</v>
      </c>
      <c r="F27" s="13">
        <v>2200000</v>
      </c>
      <c r="G27" s="13">
        <v>6302724</v>
      </c>
      <c r="H27" s="13"/>
      <c r="I27" s="13"/>
      <c r="J27" s="13">
        <f>+E27+F27+G27+H27+I27</f>
        <v>19802724</v>
      </c>
      <c r="K27" s="9"/>
      <c r="L27" s="13">
        <f>J27-ABS(K27)</f>
        <v>19802724</v>
      </c>
    </row>
    <row r="28" spans="2:12" s="7" customFormat="1" ht="34.5" customHeight="1" x14ac:dyDescent="0.4">
      <c r="B28" s="38"/>
      <c r="C28" s="38"/>
      <c r="D28" s="11" t="s">
        <v>33</v>
      </c>
      <c r="E28" s="13">
        <v>2158453</v>
      </c>
      <c r="F28" s="13">
        <v>366300</v>
      </c>
      <c r="G28" s="13"/>
      <c r="H28" s="13"/>
      <c r="I28" s="13">
        <v>1836000</v>
      </c>
      <c r="J28" s="13">
        <f>+E28+F28+G28+H28+I28</f>
        <v>4360753</v>
      </c>
      <c r="K28" s="12"/>
      <c r="L28" s="13">
        <f>J28-ABS(K28)</f>
        <v>4360753</v>
      </c>
    </row>
    <row r="29" spans="2:12" s="7" customFormat="1" ht="34.5" customHeight="1" x14ac:dyDescent="0.4">
      <c r="B29" s="38"/>
      <c r="C29" s="38"/>
      <c r="D29" s="11" t="s">
        <v>34</v>
      </c>
      <c r="E29" s="13"/>
      <c r="F29" s="13"/>
      <c r="G29" s="13"/>
      <c r="H29" s="13"/>
      <c r="I29" s="13"/>
      <c r="J29" s="13">
        <f>+E29+F29+G29+H29+I29</f>
        <v>0</v>
      </c>
      <c r="K29" s="14"/>
      <c r="L29" s="13">
        <f>J29-ABS(K29)</f>
        <v>0</v>
      </c>
    </row>
    <row r="30" spans="2:12" s="7" customFormat="1" ht="34.5" customHeight="1" x14ac:dyDescent="0.4">
      <c r="B30" s="38"/>
      <c r="C30" s="39"/>
      <c r="D30" s="15" t="s">
        <v>35</v>
      </c>
      <c r="E30" s="17">
        <f>+E27+E28+E29</f>
        <v>13458453</v>
      </c>
      <c r="F30" s="17">
        <f>+F27+F28+F29</f>
        <v>2566300</v>
      </c>
      <c r="G30" s="17">
        <f>+G27+G28+G29</f>
        <v>6302724</v>
      </c>
      <c r="H30" s="17">
        <f>+H27+H28+H29</f>
        <v>0</v>
      </c>
      <c r="I30" s="17">
        <f>+I27+I28+I29</f>
        <v>1836000</v>
      </c>
      <c r="J30" s="17">
        <f>+E30+F30+G30+H30+I30</f>
        <v>24163477</v>
      </c>
      <c r="K30" s="16">
        <f>+K27+K28+K29</f>
        <v>0</v>
      </c>
      <c r="L30" s="17">
        <f>J30-ABS(K30)</f>
        <v>24163477</v>
      </c>
    </row>
    <row r="31" spans="2:12" s="7" customFormat="1" ht="34.5" customHeight="1" x14ac:dyDescent="0.4">
      <c r="B31" s="39"/>
      <c r="C31" s="21" t="s">
        <v>36</v>
      </c>
      <c r="D31" s="19"/>
      <c r="E31" s="20">
        <f xml:space="preserve"> +E26 - E30</f>
        <v>-13458453</v>
      </c>
      <c r="F31" s="20">
        <f xml:space="preserve"> +F26 - F30</f>
        <v>-2566300</v>
      </c>
      <c r="G31" s="20">
        <f xml:space="preserve"> +G26 - G30</f>
        <v>-6302724</v>
      </c>
      <c r="H31" s="20">
        <f xml:space="preserve"> +H26 - H30</f>
        <v>0</v>
      </c>
      <c r="I31" s="20">
        <f xml:space="preserve"> +I26 - I30</f>
        <v>-1836000</v>
      </c>
      <c r="J31" s="20">
        <f>+E31+F31+G31+H31+I31</f>
        <v>-24163477</v>
      </c>
      <c r="K31" s="16">
        <f xml:space="preserve"> +K26 - K30</f>
        <v>0</v>
      </c>
      <c r="L31" s="20">
        <f>L26-L30</f>
        <v>-24163477</v>
      </c>
    </row>
    <row r="32" spans="2:12" s="7" customFormat="1" ht="34.5" customHeight="1" x14ac:dyDescent="0.4">
      <c r="B32" s="37" t="s">
        <v>37</v>
      </c>
      <c r="C32" s="37" t="s">
        <v>10</v>
      </c>
      <c r="D32" s="11" t="s">
        <v>38</v>
      </c>
      <c r="E32" s="13">
        <v>15200000</v>
      </c>
      <c r="F32" s="13"/>
      <c r="G32" s="13"/>
      <c r="H32" s="13"/>
      <c r="I32" s="13">
        <v>140000</v>
      </c>
      <c r="J32" s="13">
        <f>+E32+F32+G32+H32+I32</f>
        <v>15340000</v>
      </c>
      <c r="K32" s="9"/>
      <c r="L32" s="13">
        <f>J32-ABS(K32)</f>
        <v>15340000</v>
      </c>
    </row>
    <row r="33" spans="2:12" s="7" customFormat="1" ht="34.5" customHeight="1" x14ac:dyDescent="0.4">
      <c r="B33" s="38"/>
      <c r="C33" s="38"/>
      <c r="D33" s="11" t="s">
        <v>53</v>
      </c>
      <c r="E33" s="13"/>
      <c r="F33" s="13"/>
      <c r="G33" s="13"/>
      <c r="H33" s="13"/>
      <c r="I33" s="13"/>
      <c r="J33" s="13">
        <f>+E33+F33+G33+H33+I33</f>
        <v>0</v>
      </c>
      <c r="K33" s="12"/>
      <c r="L33" s="13">
        <f>J33-ABS(K33)</f>
        <v>0</v>
      </c>
    </row>
    <row r="34" spans="2:12" s="7" customFormat="1" ht="34.5" customHeight="1" x14ac:dyDescent="0.4">
      <c r="B34" s="38"/>
      <c r="C34" s="38"/>
      <c r="D34" s="11" t="s">
        <v>63</v>
      </c>
      <c r="E34" s="13">
        <v>40295459</v>
      </c>
      <c r="F34" s="13">
        <v>3498300</v>
      </c>
      <c r="G34" s="13">
        <v>6447845</v>
      </c>
      <c r="H34" s="13">
        <v>4500000</v>
      </c>
      <c r="I34" s="13">
        <v>5445023</v>
      </c>
      <c r="J34" s="13">
        <f>+E34+F34+G34+H34+I34</f>
        <v>60186627</v>
      </c>
      <c r="K34" s="12"/>
      <c r="L34" s="13">
        <f>J34-ABS(K34)</f>
        <v>60186627</v>
      </c>
    </row>
    <row r="35" spans="2:12" s="7" customFormat="1" ht="34.5" customHeight="1" x14ac:dyDescent="0.4">
      <c r="B35" s="38"/>
      <c r="C35" s="38"/>
      <c r="D35" s="11" t="s">
        <v>39</v>
      </c>
      <c r="E35" s="13"/>
      <c r="F35" s="13"/>
      <c r="G35" s="13">
        <v>250000</v>
      </c>
      <c r="H35" s="13"/>
      <c r="I35" s="13"/>
      <c r="J35" s="13">
        <f>+E35+F35+G35+H35+I35</f>
        <v>250000</v>
      </c>
      <c r="K35" s="14"/>
      <c r="L35" s="13">
        <f>J35-ABS(K35)</f>
        <v>250000</v>
      </c>
    </row>
    <row r="36" spans="2:12" s="7" customFormat="1" ht="34.5" customHeight="1" x14ac:dyDescent="0.4">
      <c r="B36" s="38"/>
      <c r="C36" s="39"/>
      <c r="D36" s="15" t="s">
        <v>40</v>
      </c>
      <c r="E36" s="17">
        <f>+E32+E33+E34+E35</f>
        <v>55495459</v>
      </c>
      <c r="F36" s="17">
        <f>+F32+F33+F34+F35</f>
        <v>3498300</v>
      </c>
      <c r="G36" s="17">
        <f>+G32+G33+G34+G35</f>
        <v>6697845</v>
      </c>
      <c r="H36" s="17">
        <f>+H32+H33+H34+H35</f>
        <v>4500000</v>
      </c>
      <c r="I36" s="17">
        <f>+I32+I33+I34+I35</f>
        <v>5585023</v>
      </c>
      <c r="J36" s="17">
        <f>+E36+F36+G36+H36+I36</f>
        <v>75776627</v>
      </c>
      <c r="K36" s="16">
        <f>+K32+K33+K34+K35</f>
        <v>0</v>
      </c>
      <c r="L36" s="17">
        <f>J36-ABS(K36)</f>
        <v>75776627</v>
      </c>
    </row>
    <row r="37" spans="2:12" s="7" customFormat="1" ht="34.5" customHeight="1" x14ac:dyDescent="0.4">
      <c r="B37" s="38"/>
      <c r="C37" s="37" t="s">
        <v>18</v>
      </c>
      <c r="D37" s="11" t="s">
        <v>41</v>
      </c>
      <c r="E37" s="13">
        <v>6400000</v>
      </c>
      <c r="F37" s="13"/>
      <c r="G37" s="13">
        <v>250000</v>
      </c>
      <c r="H37" s="13"/>
      <c r="I37" s="13">
        <v>40000</v>
      </c>
      <c r="J37" s="13">
        <f>+E37+F37+G37+H37+I37</f>
        <v>6690000</v>
      </c>
      <c r="K37" s="9"/>
      <c r="L37" s="13">
        <f>J37-ABS(K37)</f>
        <v>6690000</v>
      </c>
    </row>
    <row r="38" spans="2:12" s="7" customFormat="1" ht="34.5" customHeight="1" x14ac:dyDescent="0.4">
      <c r="B38" s="38"/>
      <c r="C38" s="38"/>
      <c r="D38" s="22" t="s">
        <v>52</v>
      </c>
      <c r="E38" s="23"/>
      <c r="F38" s="23"/>
      <c r="G38" s="23"/>
      <c r="H38" s="23"/>
      <c r="I38" s="23"/>
      <c r="J38" s="23">
        <f>+E38+F38+G38+H38+I38</f>
        <v>0</v>
      </c>
      <c r="K38" s="12"/>
      <c r="L38" s="23">
        <f>J38-ABS(K38)</f>
        <v>0</v>
      </c>
    </row>
    <row r="39" spans="2:12" s="7" customFormat="1" ht="34.5" customHeight="1" x14ac:dyDescent="0.4">
      <c r="B39" s="38"/>
      <c r="C39" s="38"/>
      <c r="D39" s="22" t="s">
        <v>62</v>
      </c>
      <c r="E39" s="23">
        <v>41691999</v>
      </c>
      <c r="F39" s="23">
        <v>10800000</v>
      </c>
      <c r="G39" s="23">
        <v>1537904</v>
      </c>
      <c r="H39" s="23">
        <v>8866945</v>
      </c>
      <c r="I39" s="23">
        <v>7000000</v>
      </c>
      <c r="J39" s="23">
        <f>+E39+F39+G39+H39+I39</f>
        <v>69896848</v>
      </c>
      <c r="K39" s="12"/>
      <c r="L39" s="23">
        <f>J39-ABS(K39)</f>
        <v>69896848</v>
      </c>
    </row>
    <row r="40" spans="2:12" s="7" customFormat="1" ht="34.5" customHeight="1" x14ac:dyDescent="0.4">
      <c r="B40" s="38"/>
      <c r="C40" s="38"/>
      <c r="D40" s="22" t="s">
        <v>42</v>
      </c>
      <c r="E40" s="23"/>
      <c r="F40" s="23"/>
      <c r="G40" s="23"/>
      <c r="H40" s="23"/>
      <c r="I40" s="23"/>
      <c r="J40" s="23">
        <f>+E40+F40+G40+H40+I40</f>
        <v>0</v>
      </c>
      <c r="K40" s="14"/>
      <c r="L40" s="23">
        <f>J40-ABS(K40)</f>
        <v>0</v>
      </c>
    </row>
    <row r="41" spans="2:12" s="7" customFormat="1" ht="34.5" customHeight="1" x14ac:dyDescent="0.4">
      <c r="B41" s="38"/>
      <c r="C41" s="39"/>
      <c r="D41" s="24" t="s">
        <v>43</v>
      </c>
      <c r="E41" s="25">
        <f>+E37+E38+E39+E40</f>
        <v>48091999</v>
      </c>
      <c r="F41" s="25">
        <f>+F37+F38+F39+F40</f>
        <v>10800000</v>
      </c>
      <c r="G41" s="25">
        <f>+G37+G38+G39+G40</f>
        <v>1787904</v>
      </c>
      <c r="H41" s="25">
        <f>+H37+H38+H39+H40</f>
        <v>8866945</v>
      </c>
      <c r="I41" s="25">
        <f>+I37+I38+I39+I40</f>
        <v>7040000</v>
      </c>
      <c r="J41" s="25">
        <f>+E41+F41+G41+H41+I41</f>
        <v>76586848</v>
      </c>
      <c r="K41" s="16">
        <f>+K37+K38+K39+K40</f>
        <v>0</v>
      </c>
      <c r="L41" s="25">
        <f>J41-ABS(K41)</f>
        <v>76586848</v>
      </c>
    </row>
    <row r="42" spans="2:12" s="7" customFormat="1" ht="34.5" customHeight="1" x14ac:dyDescent="0.4">
      <c r="B42" s="39"/>
      <c r="C42" s="21" t="s">
        <v>44</v>
      </c>
      <c r="D42" s="19"/>
      <c r="E42" s="20">
        <f xml:space="preserve"> +E36 - E41</f>
        <v>7403460</v>
      </c>
      <c r="F42" s="20">
        <f xml:space="preserve"> +F36 - F41</f>
        <v>-7301700</v>
      </c>
      <c r="G42" s="20">
        <f xml:space="preserve"> +G36 - G41</f>
        <v>4909941</v>
      </c>
      <c r="H42" s="20">
        <f xml:space="preserve"> +H36 - H41</f>
        <v>-4366945</v>
      </c>
      <c r="I42" s="20">
        <f xml:space="preserve"> +I36 - I41</f>
        <v>-1454977</v>
      </c>
      <c r="J42" s="20">
        <f>+E42+F42+G42+H42+I42</f>
        <v>-810221</v>
      </c>
      <c r="K42" s="16">
        <f xml:space="preserve"> +K36 - K41</f>
        <v>0</v>
      </c>
      <c r="L42" s="20">
        <f>L36-L41</f>
        <v>-810221</v>
      </c>
    </row>
    <row r="43" spans="2:12" s="7" customFormat="1" ht="34.5" customHeight="1" x14ac:dyDescent="0.4">
      <c r="B43" s="21" t="s">
        <v>51</v>
      </c>
      <c r="C43" s="18"/>
      <c r="D43" s="19"/>
      <c r="E43" s="20">
        <f xml:space="preserve"> +E23 +E31 +E42</f>
        <v>-18472822</v>
      </c>
      <c r="F43" s="20">
        <f xml:space="preserve"> +F23 +F31 +F42</f>
        <v>-5759568</v>
      </c>
      <c r="G43" s="20">
        <f xml:space="preserve"> +G23 +G31 +G42</f>
        <v>651139</v>
      </c>
      <c r="H43" s="20">
        <f xml:space="preserve"> +H23 +H31 +H42</f>
        <v>-6927244</v>
      </c>
      <c r="I43" s="20">
        <f xml:space="preserve"> +I23 +I31 +I42</f>
        <v>-3455363</v>
      </c>
      <c r="J43" s="20">
        <f>+E43+F43+G43+H43+I43</f>
        <v>-33963858</v>
      </c>
      <c r="K43" s="16">
        <f xml:space="preserve"> +K23 +K31 +K42</f>
        <v>0</v>
      </c>
      <c r="L43" s="20">
        <f>L23+L31+L42</f>
        <v>-33963858</v>
      </c>
    </row>
    <row r="44" spans="2:12" s="7" customFormat="1" ht="34.5" customHeight="1" x14ac:dyDescent="0.4">
      <c r="B44" s="21" t="s">
        <v>50</v>
      </c>
      <c r="C44" s="18"/>
      <c r="D44" s="19"/>
      <c r="E44" s="20">
        <v>121178968</v>
      </c>
      <c r="F44" s="20">
        <v>8989728</v>
      </c>
      <c r="G44" s="20">
        <v>15556076</v>
      </c>
      <c r="H44" s="20">
        <v>23038323</v>
      </c>
      <c r="I44" s="20">
        <v>17136156</v>
      </c>
      <c r="J44" s="20">
        <f>+E44+F44+G44+H44+I44</f>
        <v>185899251</v>
      </c>
      <c r="K44" s="16"/>
      <c r="L44" s="20">
        <f>J44-ABS(K44)</f>
        <v>185899251</v>
      </c>
    </row>
    <row r="45" spans="2:12" s="7" customFormat="1" ht="34.5" customHeight="1" x14ac:dyDescent="0.4">
      <c r="B45" s="21" t="s">
        <v>49</v>
      </c>
      <c r="C45" s="18"/>
      <c r="D45" s="19"/>
      <c r="E45" s="20">
        <f xml:space="preserve"> +E43 +E44</f>
        <v>102706146</v>
      </c>
      <c r="F45" s="20">
        <f xml:space="preserve"> +F43 +F44</f>
        <v>3230160</v>
      </c>
      <c r="G45" s="20">
        <f xml:space="preserve"> +G43 +G44</f>
        <v>16207215</v>
      </c>
      <c r="H45" s="20">
        <f xml:space="preserve"> +H43 +H44</f>
        <v>16111079</v>
      </c>
      <c r="I45" s="20">
        <f xml:space="preserve"> +I43 +I44</f>
        <v>13680793</v>
      </c>
      <c r="J45" s="20">
        <f>+E45+F45+G45+H45+I45</f>
        <v>151935393</v>
      </c>
      <c r="K45" s="16">
        <f xml:space="preserve"> +K43 +K44</f>
        <v>0</v>
      </c>
      <c r="L45" s="20">
        <f>L43+L44</f>
        <v>151935393</v>
      </c>
    </row>
  </sheetData>
  <mergeCells count="12">
    <mergeCell ref="B24:B31"/>
    <mergeCell ref="C24:C26"/>
    <mergeCell ref="C27:C30"/>
    <mergeCell ref="B32:B42"/>
    <mergeCell ref="C32:C36"/>
    <mergeCell ref="C37:C41"/>
    <mergeCell ref="B3:L3"/>
    <mergeCell ref="B5:L5"/>
    <mergeCell ref="B7:D7"/>
    <mergeCell ref="B8:B23"/>
    <mergeCell ref="C8:C14"/>
    <mergeCell ref="C15:C22"/>
  </mergeCells>
  <phoneticPr fontId="1"/>
  <pageMargins left="0.7" right="0.7" top="0.75" bottom="0.75" header="0.3" footer="0.3"/>
  <pageSetup paperSize="9" scale="36" fitToHeight="0" orientation="portrait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8D03-2A70-48A1-BBFB-71C5B5F053D3}">
  <sheetPr>
    <pageSetUpPr fitToPage="1"/>
  </sheetPr>
  <dimension ref="B2:K45"/>
  <sheetViews>
    <sheetView showGridLines="0" workbookViewId="0">
      <selection activeCell="D8" sqref="D8"/>
    </sheetView>
  </sheetViews>
  <sheetFormatPr defaultRowHeight="18.75" x14ac:dyDescent="0.4"/>
  <cols>
    <col min="1" max="3" width="2.875" customWidth="1"/>
    <col min="4" max="4" width="44.375" customWidth="1"/>
    <col min="5" max="11" width="20.75" customWidth="1"/>
  </cols>
  <sheetData>
    <row r="2" spans="2:11" ht="21" x14ac:dyDescent="0.4">
      <c r="B2" s="1"/>
      <c r="C2" s="1"/>
      <c r="D2" s="1"/>
      <c r="E2" s="1"/>
      <c r="F2" s="1"/>
      <c r="G2" s="1"/>
      <c r="H2" s="1"/>
      <c r="I2" s="2"/>
      <c r="J2" s="3"/>
      <c r="K2" s="3" t="s">
        <v>73</v>
      </c>
    </row>
    <row r="3" spans="2:11" ht="21" x14ac:dyDescent="0.4">
      <c r="B3" s="34" t="s">
        <v>78</v>
      </c>
      <c r="C3" s="34"/>
      <c r="D3" s="34"/>
      <c r="E3" s="34"/>
      <c r="F3" s="34"/>
      <c r="G3" s="34"/>
      <c r="H3" s="34"/>
      <c r="I3" s="34"/>
      <c r="J3" s="34"/>
      <c r="K3" s="34"/>
    </row>
    <row r="4" spans="2:11" x14ac:dyDescent="0.4">
      <c r="B4" s="41"/>
      <c r="C4" s="41"/>
      <c r="D4" s="41"/>
      <c r="E4" s="41"/>
      <c r="F4" s="41"/>
      <c r="G4" s="41"/>
      <c r="H4" s="41"/>
      <c r="I4" s="41"/>
      <c r="J4" s="2"/>
      <c r="K4" s="2"/>
    </row>
    <row r="5" spans="2:11" ht="21" x14ac:dyDescent="0.4">
      <c r="B5" s="35" t="s">
        <v>2</v>
      </c>
      <c r="C5" s="35"/>
      <c r="D5" s="35"/>
      <c r="E5" s="35"/>
      <c r="F5" s="35"/>
      <c r="G5" s="35"/>
      <c r="H5" s="35"/>
      <c r="I5" s="35"/>
      <c r="J5" s="35"/>
      <c r="K5" s="35"/>
    </row>
    <row r="6" spans="2:11" x14ac:dyDescent="0.4">
      <c r="B6" s="4"/>
      <c r="C6" s="4"/>
      <c r="D6" s="4"/>
      <c r="E6" s="4"/>
      <c r="F6" s="4"/>
      <c r="G6" s="4"/>
      <c r="H6" s="4"/>
      <c r="I6" s="2"/>
      <c r="J6" s="2"/>
      <c r="K6" s="4" t="s">
        <v>3</v>
      </c>
    </row>
    <row r="7" spans="2:11" ht="31.5" customHeight="1" x14ac:dyDescent="0.4">
      <c r="B7" s="52" t="s">
        <v>4</v>
      </c>
      <c r="C7" s="51"/>
      <c r="D7" s="50"/>
      <c r="E7" s="48" t="s">
        <v>77</v>
      </c>
      <c r="F7" s="49" t="s">
        <v>76</v>
      </c>
      <c r="G7" s="48" t="s">
        <v>75</v>
      </c>
      <c r="H7" s="48" t="s">
        <v>74</v>
      </c>
      <c r="I7" s="47" t="s">
        <v>66</v>
      </c>
      <c r="J7" s="47" t="s">
        <v>65</v>
      </c>
      <c r="K7" s="47" t="s">
        <v>64</v>
      </c>
    </row>
    <row r="8" spans="2:11" ht="36" customHeight="1" x14ac:dyDescent="0.4">
      <c r="B8" s="37" t="s">
        <v>9</v>
      </c>
      <c r="C8" s="37" t="s">
        <v>10</v>
      </c>
      <c r="D8" s="8" t="s">
        <v>11</v>
      </c>
      <c r="E8" s="10">
        <v>32415246</v>
      </c>
      <c r="F8" s="10">
        <v>10221567</v>
      </c>
      <c r="G8" s="10">
        <v>39773184</v>
      </c>
      <c r="H8" s="10"/>
      <c r="I8" s="10">
        <f>+E8+F8+G8+H8</f>
        <v>82409997</v>
      </c>
      <c r="J8" s="9"/>
      <c r="K8" s="10">
        <f>I8-ABS(J8)</f>
        <v>82409997</v>
      </c>
    </row>
    <row r="9" spans="2:11" ht="36" customHeight="1" x14ac:dyDescent="0.4">
      <c r="B9" s="38"/>
      <c r="C9" s="38"/>
      <c r="D9" s="11" t="s">
        <v>12</v>
      </c>
      <c r="E9" s="13"/>
      <c r="F9" s="13"/>
      <c r="G9" s="13"/>
      <c r="H9" s="13"/>
      <c r="I9" s="13">
        <f>+E9+F9+G9+H9</f>
        <v>0</v>
      </c>
      <c r="J9" s="12"/>
      <c r="K9" s="13">
        <f>I9-ABS(J9)</f>
        <v>0</v>
      </c>
    </row>
    <row r="10" spans="2:11" ht="36" customHeight="1" x14ac:dyDescent="0.4">
      <c r="B10" s="38"/>
      <c r="C10" s="38"/>
      <c r="D10" s="11" t="s">
        <v>13</v>
      </c>
      <c r="E10" s="13"/>
      <c r="F10" s="13"/>
      <c r="G10" s="13"/>
      <c r="H10" s="13"/>
      <c r="I10" s="13">
        <f>+E10+F10+G10+H10</f>
        <v>0</v>
      </c>
      <c r="J10" s="12"/>
      <c r="K10" s="13">
        <f>I10-ABS(J10)</f>
        <v>0</v>
      </c>
    </row>
    <row r="11" spans="2:11" ht="36" customHeight="1" x14ac:dyDescent="0.4">
      <c r="B11" s="38"/>
      <c r="C11" s="38"/>
      <c r="D11" s="11" t="s">
        <v>14</v>
      </c>
      <c r="E11" s="13"/>
      <c r="F11" s="13"/>
      <c r="G11" s="13"/>
      <c r="H11" s="13"/>
      <c r="I11" s="13">
        <f>+E11+F11+G11+H11</f>
        <v>0</v>
      </c>
      <c r="J11" s="12"/>
      <c r="K11" s="13">
        <f>I11-ABS(J11)</f>
        <v>0</v>
      </c>
    </row>
    <row r="12" spans="2:11" ht="36" customHeight="1" x14ac:dyDescent="0.4">
      <c r="B12" s="38"/>
      <c r="C12" s="38"/>
      <c r="D12" s="11" t="s">
        <v>15</v>
      </c>
      <c r="E12" s="13">
        <v>22</v>
      </c>
      <c r="F12" s="13"/>
      <c r="G12" s="13">
        <v>80</v>
      </c>
      <c r="H12" s="13"/>
      <c r="I12" s="13">
        <f>+E12+F12+G12+H12</f>
        <v>102</v>
      </c>
      <c r="J12" s="12"/>
      <c r="K12" s="13">
        <f>I12-ABS(J12)</f>
        <v>102</v>
      </c>
    </row>
    <row r="13" spans="2:11" ht="36" customHeight="1" x14ac:dyDescent="0.4">
      <c r="B13" s="38"/>
      <c r="C13" s="38"/>
      <c r="D13" s="11" t="s">
        <v>16</v>
      </c>
      <c r="E13" s="13">
        <v>3289</v>
      </c>
      <c r="F13" s="13">
        <v>5874</v>
      </c>
      <c r="G13" s="13">
        <v>136890</v>
      </c>
      <c r="H13" s="13"/>
      <c r="I13" s="13">
        <f>+E13+F13+G13+H13</f>
        <v>146053</v>
      </c>
      <c r="J13" s="14"/>
      <c r="K13" s="13">
        <f>I13-ABS(J13)</f>
        <v>146053</v>
      </c>
    </row>
    <row r="14" spans="2:11" ht="36" customHeight="1" x14ac:dyDescent="0.4">
      <c r="B14" s="38"/>
      <c r="C14" s="39"/>
      <c r="D14" s="15" t="s">
        <v>17</v>
      </c>
      <c r="E14" s="17">
        <f>+E8+E9+E10+E11+E12+E13</f>
        <v>32418557</v>
      </c>
      <c r="F14" s="17">
        <f>+F8+F9+F10+F11+F12+F13</f>
        <v>10227441</v>
      </c>
      <c r="G14" s="17">
        <f>+G8+G9+G10+G11+G12+G13</f>
        <v>39910154</v>
      </c>
      <c r="H14" s="17">
        <f>+H8+H9+H10+H11+H12+H13</f>
        <v>0</v>
      </c>
      <c r="I14" s="17">
        <f>+E14+F14+G14+H14</f>
        <v>82556152</v>
      </c>
      <c r="J14" s="16">
        <f>+J8+J9+J10+J11+J12+J13</f>
        <v>0</v>
      </c>
      <c r="K14" s="17">
        <f>I14-ABS(J14)</f>
        <v>82556152</v>
      </c>
    </row>
    <row r="15" spans="2:11" ht="36" customHeight="1" x14ac:dyDescent="0.4">
      <c r="B15" s="38"/>
      <c r="C15" s="37" t="s">
        <v>18</v>
      </c>
      <c r="D15" s="11" t="s">
        <v>19</v>
      </c>
      <c r="E15" s="13">
        <v>27051972</v>
      </c>
      <c r="F15" s="13">
        <v>12327083</v>
      </c>
      <c r="G15" s="13">
        <v>29438561</v>
      </c>
      <c r="H15" s="13"/>
      <c r="I15" s="13">
        <f>+E15+F15+G15+H15</f>
        <v>68817616</v>
      </c>
      <c r="J15" s="9"/>
      <c r="K15" s="13">
        <f>I15-ABS(J15)</f>
        <v>68817616</v>
      </c>
    </row>
    <row r="16" spans="2:11" ht="36" customHeight="1" x14ac:dyDescent="0.4">
      <c r="B16" s="38"/>
      <c r="C16" s="38"/>
      <c r="D16" s="11" t="s">
        <v>20</v>
      </c>
      <c r="E16" s="13">
        <v>1441467</v>
      </c>
      <c r="F16" s="13">
        <v>351681</v>
      </c>
      <c r="G16" s="13">
        <v>1041130</v>
      </c>
      <c r="H16" s="13"/>
      <c r="I16" s="13">
        <f>+E16+F16+G16+H16</f>
        <v>2834278</v>
      </c>
      <c r="J16" s="12"/>
      <c r="K16" s="13">
        <f>I16-ABS(J16)</f>
        <v>2834278</v>
      </c>
    </row>
    <row r="17" spans="2:11" ht="36" customHeight="1" x14ac:dyDescent="0.4">
      <c r="B17" s="38"/>
      <c r="C17" s="38"/>
      <c r="D17" s="11" t="s">
        <v>21</v>
      </c>
      <c r="E17" s="13">
        <v>3223015</v>
      </c>
      <c r="F17" s="13">
        <v>872603</v>
      </c>
      <c r="G17" s="13">
        <v>7692662</v>
      </c>
      <c r="H17" s="13">
        <v>31230</v>
      </c>
      <c r="I17" s="13">
        <f>+E17+F17+G17+H17</f>
        <v>11819510</v>
      </c>
      <c r="J17" s="12"/>
      <c r="K17" s="13">
        <f>I17-ABS(J17)</f>
        <v>11819510</v>
      </c>
    </row>
    <row r="18" spans="2:11" ht="36" customHeight="1" x14ac:dyDescent="0.4">
      <c r="B18" s="38"/>
      <c r="C18" s="38"/>
      <c r="D18" s="11" t="s">
        <v>22</v>
      </c>
      <c r="E18" s="13"/>
      <c r="F18" s="13"/>
      <c r="G18" s="13"/>
      <c r="H18" s="13"/>
      <c r="I18" s="13">
        <f>+E18+F18+G18+H18</f>
        <v>0</v>
      </c>
      <c r="J18" s="12"/>
      <c r="K18" s="13">
        <f>I18-ABS(J18)</f>
        <v>0</v>
      </c>
    </row>
    <row r="19" spans="2:11" ht="36" customHeight="1" x14ac:dyDescent="0.4">
      <c r="B19" s="38"/>
      <c r="C19" s="38"/>
      <c r="D19" s="11" t="s">
        <v>23</v>
      </c>
      <c r="E19" s="13"/>
      <c r="F19" s="13"/>
      <c r="G19" s="13"/>
      <c r="H19" s="13"/>
      <c r="I19" s="13">
        <f>+E19+F19+G19+H19</f>
        <v>0</v>
      </c>
      <c r="J19" s="12"/>
      <c r="K19" s="13">
        <f>I19-ABS(J19)</f>
        <v>0</v>
      </c>
    </row>
    <row r="20" spans="2:11" ht="36" customHeight="1" x14ac:dyDescent="0.4">
      <c r="B20" s="38"/>
      <c r="C20" s="38"/>
      <c r="D20" s="11" t="s">
        <v>24</v>
      </c>
      <c r="E20" s="13"/>
      <c r="F20" s="13"/>
      <c r="G20" s="13">
        <v>15000</v>
      </c>
      <c r="H20" s="13"/>
      <c r="I20" s="13">
        <f>+E20+F20+G20+H20</f>
        <v>15000</v>
      </c>
      <c r="J20" s="12"/>
      <c r="K20" s="13">
        <f>I20-ABS(J20)</f>
        <v>15000</v>
      </c>
    </row>
    <row r="21" spans="2:11" ht="36" customHeight="1" x14ac:dyDescent="0.4">
      <c r="B21" s="38"/>
      <c r="C21" s="38"/>
      <c r="D21" s="11" t="s">
        <v>25</v>
      </c>
      <c r="E21" s="13"/>
      <c r="F21" s="13"/>
      <c r="G21" s="13"/>
      <c r="H21" s="13"/>
      <c r="I21" s="13">
        <f>+E21+F21+G21+H21</f>
        <v>0</v>
      </c>
      <c r="J21" s="14"/>
      <c r="K21" s="13">
        <f>I21-ABS(J21)</f>
        <v>0</v>
      </c>
    </row>
    <row r="22" spans="2:11" ht="36" customHeight="1" x14ac:dyDescent="0.4">
      <c r="B22" s="38"/>
      <c r="C22" s="39"/>
      <c r="D22" s="15" t="s">
        <v>26</v>
      </c>
      <c r="E22" s="17">
        <f>+E15+E16+E17+E18+E19+E20+E21</f>
        <v>31716454</v>
      </c>
      <c r="F22" s="17">
        <f>+F15+F16+F17+F18+F19+F20+F21</f>
        <v>13551367</v>
      </c>
      <c r="G22" s="17">
        <f>+G15+G16+G17+G18+G19+G20+G21</f>
        <v>38187353</v>
      </c>
      <c r="H22" s="17">
        <f>+H15+H16+H17+H18+H19+H20+H21</f>
        <v>31230</v>
      </c>
      <c r="I22" s="17">
        <f>+E22+F22+G22+H22</f>
        <v>83486404</v>
      </c>
      <c r="J22" s="16">
        <f>+J15+J16+J17+J18+J19+J20+J21</f>
        <v>0</v>
      </c>
      <c r="K22" s="17">
        <f>I22-ABS(J22)</f>
        <v>83486404</v>
      </c>
    </row>
    <row r="23" spans="2:11" ht="36" customHeight="1" x14ac:dyDescent="0.4">
      <c r="B23" s="39"/>
      <c r="C23" s="18" t="s">
        <v>27</v>
      </c>
      <c r="D23" s="19"/>
      <c r="E23" s="20">
        <f xml:space="preserve"> +E14 - E22</f>
        <v>702103</v>
      </c>
      <c r="F23" s="20">
        <f xml:space="preserve"> +F14 - F22</f>
        <v>-3323926</v>
      </c>
      <c r="G23" s="20">
        <f xml:space="preserve"> +G14 - G22</f>
        <v>1722801</v>
      </c>
      <c r="H23" s="20">
        <f xml:space="preserve"> +H14 - H22</f>
        <v>-31230</v>
      </c>
      <c r="I23" s="20">
        <f>+E23+F23+G23+H23</f>
        <v>-930252</v>
      </c>
      <c r="J23" s="16">
        <f xml:space="preserve"> +J14 - J22</f>
        <v>0</v>
      </c>
      <c r="K23" s="20">
        <f>K14-K22</f>
        <v>-930252</v>
      </c>
    </row>
    <row r="24" spans="2:11" ht="36" customHeight="1" x14ac:dyDescent="0.4">
      <c r="B24" s="37" t="s">
        <v>28</v>
      </c>
      <c r="C24" s="37" t="s">
        <v>10</v>
      </c>
      <c r="D24" s="11" t="s">
        <v>29</v>
      </c>
      <c r="E24" s="13"/>
      <c r="F24" s="13"/>
      <c r="G24" s="13"/>
      <c r="H24" s="13"/>
      <c r="I24" s="13">
        <f>+E24+F24+G24+H24</f>
        <v>0</v>
      </c>
      <c r="J24" s="9"/>
      <c r="K24" s="13">
        <f>I24-ABS(J24)</f>
        <v>0</v>
      </c>
    </row>
    <row r="25" spans="2:11" ht="36" customHeight="1" x14ac:dyDescent="0.4">
      <c r="B25" s="38"/>
      <c r="C25" s="38"/>
      <c r="D25" s="11" t="s">
        <v>30</v>
      </c>
      <c r="E25" s="13"/>
      <c r="F25" s="13"/>
      <c r="G25" s="13"/>
      <c r="H25" s="13"/>
      <c r="I25" s="13">
        <f>+E25+F25+G25+H25</f>
        <v>0</v>
      </c>
      <c r="J25" s="14"/>
      <c r="K25" s="13">
        <f>I25-ABS(J25)</f>
        <v>0</v>
      </c>
    </row>
    <row r="26" spans="2:11" ht="36" customHeight="1" x14ac:dyDescent="0.4">
      <c r="B26" s="38"/>
      <c r="C26" s="39"/>
      <c r="D26" s="15" t="s">
        <v>31</v>
      </c>
      <c r="E26" s="17">
        <f>+E24+E25</f>
        <v>0</v>
      </c>
      <c r="F26" s="17">
        <f>+F24+F25</f>
        <v>0</v>
      </c>
      <c r="G26" s="17">
        <f>+G24+G25</f>
        <v>0</v>
      </c>
      <c r="H26" s="17">
        <f>+H24+H25</f>
        <v>0</v>
      </c>
      <c r="I26" s="17">
        <f>+E26+F26+G26+H26</f>
        <v>0</v>
      </c>
      <c r="J26" s="16">
        <f>+J24+J25</f>
        <v>0</v>
      </c>
      <c r="K26" s="17">
        <f>I26-ABS(J26)</f>
        <v>0</v>
      </c>
    </row>
    <row r="27" spans="2:11" ht="36" customHeight="1" x14ac:dyDescent="0.4">
      <c r="B27" s="38"/>
      <c r="C27" s="37" t="s">
        <v>18</v>
      </c>
      <c r="D27" s="11" t="s">
        <v>32</v>
      </c>
      <c r="E27" s="13"/>
      <c r="F27" s="13"/>
      <c r="G27" s="13"/>
      <c r="H27" s="13"/>
      <c r="I27" s="13">
        <f>+E27+F27+G27+H27</f>
        <v>0</v>
      </c>
      <c r="J27" s="9"/>
      <c r="K27" s="13">
        <f>I27-ABS(J27)</f>
        <v>0</v>
      </c>
    </row>
    <row r="28" spans="2:11" ht="36" customHeight="1" x14ac:dyDescent="0.4">
      <c r="B28" s="38"/>
      <c r="C28" s="38"/>
      <c r="D28" s="11" t="s">
        <v>33</v>
      </c>
      <c r="E28" s="13">
        <v>1782000</v>
      </c>
      <c r="F28" s="13"/>
      <c r="G28" s="13">
        <v>156000</v>
      </c>
      <c r="H28" s="13"/>
      <c r="I28" s="13">
        <f>+E28+F28+G28+H28</f>
        <v>1938000</v>
      </c>
      <c r="J28" s="12"/>
      <c r="K28" s="13">
        <f>I28-ABS(J28)</f>
        <v>1938000</v>
      </c>
    </row>
    <row r="29" spans="2:11" ht="36" customHeight="1" x14ac:dyDescent="0.4">
      <c r="B29" s="38"/>
      <c r="C29" s="38"/>
      <c r="D29" s="11" t="s">
        <v>34</v>
      </c>
      <c r="E29" s="13"/>
      <c r="F29" s="13"/>
      <c r="G29" s="13"/>
      <c r="H29" s="13"/>
      <c r="I29" s="13">
        <f>+E29+F29+G29+H29</f>
        <v>0</v>
      </c>
      <c r="J29" s="14"/>
      <c r="K29" s="13">
        <f>I29-ABS(J29)</f>
        <v>0</v>
      </c>
    </row>
    <row r="30" spans="2:11" ht="36" customHeight="1" x14ac:dyDescent="0.4">
      <c r="B30" s="38"/>
      <c r="C30" s="39"/>
      <c r="D30" s="15" t="s">
        <v>35</v>
      </c>
      <c r="E30" s="17">
        <f>+E27+E28+E29</f>
        <v>1782000</v>
      </c>
      <c r="F30" s="17">
        <f>+F27+F28+F29</f>
        <v>0</v>
      </c>
      <c r="G30" s="17">
        <f>+G27+G28+G29</f>
        <v>156000</v>
      </c>
      <c r="H30" s="17">
        <f>+H27+H28+H29</f>
        <v>0</v>
      </c>
      <c r="I30" s="17">
        <f>+E30+F30+G30+H30</f>
        <v>1938000</v>
      </c>
      <c r="J30" s="16">
        <f>+J27+J28+J29</f>
        <v>0</v>
      </c>
      <c r="K30" s="17">
        <f>I30-ABS(J30)</f>
        <v>1938000</v>
      </c>
    </row>
    <row r="31" spans="2:11" ht="36" customHeight="1" x14ac:dyDescent="0.4">
      <c r="B31" s="39"/>
      <c r="C31" s="21" t="s">
        <v>36</v>
      </c>
      <c r="D31" s="19"/>
      <c r="E31" s="20">
        <f xml:space="preserve"> +E26 - E30</f>
        <v>-1782000</v>
      </c>
      <c r="F31" s="20">
        <f xml:space="preserve"> +F26 - F30</f>
        <v>0</v>
      </c>
      <c r="G31" s="20">
        <f xml:space="preserve"> +G26 - G30</f>
        <v>-156000</v>
      </c>
      <c r="H31" s="20">
        <f xml:space="preserve"> +H26 - H30</f>
        <v>0</v>
      </c>
      <c r="I31" s="20">
        <f>+E31+F31+G31+H31</f>
        <v>-1938000</v>
      </c>
      <c r="J31" s="16">
        <f xml:space="preserve"> +J26 - J30</f>
        <v>0</v>
      </c>
      <c r="K31" s="20">
        <f>K26-K30</f>
        <v>-1938000</v>
      </c>
    </row>
    <row r="32" spans="2:11" ht="36" customHeight="1" x14ac:dyDescent="0.4">
      <c r="B32" s="37" t="s">
        <v>37</v>
      </c>
      <c r="C32" s="37" t="s">
        <v>10</v>
      </c>
      <c r="D32" s="11" t="s">
        <v>38</v>
      </c>
      <c r="E32" s="13"/>
      <c r="F32" s="13"/>
      <c r="G32" s="13"/>
      <c r="H32" s="13"/>
      <c r="I32" s="13">
        <f>+E32+F32+G32+H32</f>
        <v>0</v>
      </c>
      <c r="J32" s="9"/>
      <c r="K32" s="13">
        <f>I32-ABS(J32)</f>
        <v>0</v>
      </c>
    </row>
    <row r="33" spans="2:11" ht="36" customHeight="1" x14ac:dyDescent="0.4">
      <c r="B33" s="38"/>
      <c r="C33" s="38"/>
      <c r="D33" s="11" t="s">
        <v>53</v>
      </c>
      <c r="E33" s="13"/>
      <c r="F33" s="13"/>
      <c r="G33" s="13"/>
      <c r="H33" s="13"/>
      <c r="I33" s="13">
        <f>+E33+F33+G33+H33</f>
        <v>0</v>
      </c>
      <c r="J33" s="12"/>
      <c r="K33" s="13">
        <f>I33-ABS(J33)</f>
        <v>0</v>
      </c>
    </row>
    <row r="34" spans="2:11" ht="36" customHeight="1" x14ac:dyDescent="0.4">
      <c r="B34" s="38"/>
      <c r="C34" s="38"/>
      <c r="D34" s="11" t="s">
        <v>63</v>
      </c>
      <c r="E34" s="13">
        <v>6770435</v>
      </c>
      <c r="F34" s="13">
        <v>2472708</v>
      </c>
      <c r="G34" s="13">
        <v>15393403</v>
      </c>
      <c r="H34" s="13">
        <v>31230</v>
      </c>
      <c r="I34" s="13">
        <f>+E34+F34+G34+H34</f>
        <v>24667776</v>
      </c>
      <c r="J34" s="12"/>
      <c r="K34" s="13">
        <f>I34-ABS(J34)</f>
        <v>24667776</v>
      </c>
    </row>
    <row r="35" spans="2:11" ht="36" customHeight="1" x14ac:dyDescent="0.4">
      <c r="B35" s="38"/>
      <c r="C35" s="38"/>
      <c r="D35" s="11" t="s">
        <v>39</v>
      </c>
      <c r="E35" s="13"/>
      <c r="F35" s="13"/>
      <c r="G35" s="13"/>
      <c r="H35" s="13"/>
      <c r="I35" s="13">
        <f>+E35+F35+G35+H35</f>
        <v>0</v>
      </c>
      <c r="J35" s="14"/>
      <c r="K35" s="13">
        <f>I35-ABS(J35)</f>
        <v>0</v>
      </c>
    </row>
    <row r="36" spans="2:11" ht="36" customHeight="1" x14ac:dyDescent="0.4">
      <c r="B36" s="38"/>
      <c r="C36" s="39"/>
      <c r="D36" s="15" t="s">
        <v>40</v>
      </c>
      <c r="E36" s="17">
        <f>+E32+E33+E34+E35</f>
        <v>6770435</v>
      </c>
      <c r="F36" s="17">
        <f>+F32+F33+F34+F35</f>
        <v>2472708</v>
      </c>
      <c r="G36" s="17">
        <f>+G32+G33+G34+G35</f>
        <v>15393403</v>
      </c>
      <c r="H36" s="17">
        <f>+H32+H33+H34+H35</f>
        <v>31230</v>
      </c>
      <c r="I36" s="17">
        <f>+E36+F36+G36+H36</f>
        <v>24667776</v>
      </c>
      <c r="J36" s="16">
        <f>+J32+J33+J34+J35</f>
        <v>0</v>
      </c>
      <c r="K36" s="17">
        <f>I36-ABS(J36)</f>
        <v>24667776</v>
      </c>
    </row>
    <row r="37" spans="2:11" ht="36" customHeight="1" x14ac:dyDescent="0.4">
      <c r="B37" s="38"/>
      <c r="C37" s="37" t="s">
        <v>18</v>
      </c>
      <c r="D37" s="11" t="s">
        <v>41</v>
      </c>
      <c r="E37" s="13"/>
      <c r="F37" s="13"/>
      <c r="G37" s="13"/>
      <c r="H37" s="13"/>
      <c r="I37" s="13">
        <f>+E37+F37+G37+H37</f>
        <v>0</v>
      </c>
      <c r="J37" s="9"/>
      <c r="K37" s="13">
        <f>I37-ABS(J37)</f>
        <v>0</v>
      </c>
    </row>
    <row r="38" spans="2:11" ht="36" customHeight="1" x14ac:dyDescent="0.4">
      <c r="B38" s="38"/>
      <c r="C38" s="38"/>
      <c r="D38" s="22" t="s">
        <v>52</v>
      </c>
      <c r="E38" s="23"/>
      <c r="F38" s="23"/>
      <c r="G38" s="23"/>
      <c r="H38" s="23"/>
      <c r="I38" s="23">
        <f>+E38+F38+G38+H38</f>
        <v>0</v>
      </c>
      <c r="J38" s="12"/>
      <c r="K38" s="23">
        <f>I38-ABS(J38)</f>
        <v>0</v>
      </c>
    </row>
    <row r="39" spans="2:11" ht="36" customHeight="1" x14ac:dyDescent="0.4">
      <c r="B39" s="38"/>
      <c r="C39" s="38"/>
      <c r="D39" s="22" t="s">
        <v>62</v>
      </c>
      <c r="E39" s="23">
        <v>5000000</v>
      </c>
      <c r="F39" s="23"/>
      <c r="G39" s="23">
        <v>7021095</v>
      </c>
      <c r="H39" s="23"/>
      <c r="I39" s="23">
        <f>+E39+F39+G39+H39</f>
        <v>12021095</v>
      </c>
      <c r="J39" s="12"/>
      <c r="K39" s="23">
        <f>I39-ABS(J39)</f>
        <v>12021095</v>
      </c>
    </row>
    <row r="40" spans="2:11" ht="36" customHeight="1" x14ac:dyDescent="0.4">
      <c r="B40" s="38"/>
      <c r="C40" s="38"/>
      <c r="D40" s="22" t="s">
        <v>42</v>
      </c>
      <c r="E40" s="23"/>
      <c r="F40" s="23"/>
      <c r="G40" s="23"/>
      <c r="H40" s="23"/>
      <c r="I40" s="23">
        <f>+E40+F40+G40+H40</f>
        <v>0</v>
      </c>
      <c r="J40" s="14"/>
      <c r="K40" s="23">
        <f>I40-ABS(J40)</f>
        <v>0</v>
      </c>
    </row>
    <row r="41" spans="2:11" ht="36" customHeight="1" x14ac:dyDescent="0.4">
      <c r="B41" s="38"/>
      <c r="C41" s="39"/>
      <c r="D41" s="24" t="s">
        <v>43</v>
      </c>
      <c r="E41" s="25">
        <f>+E37+E38+E39+E40</f>
        <v>5000000</v>
      </c>
      <c r="F41" s="25">
        <f>+F37+F38+F39+F40</f>
        <v>0</v>
      </c>
      <c r="G41" s="25">
        <f>+G37+G38+G39+G40</f>
        <v>7021095</v>
      </c>
      <c r="H41" s="25">
        <f>+H37+H38+H39+H40</f>
        <v>0</v>
      </c>
      <c r="I41" s="25">
        <f>+E41+F41+G41+H41</f>
        <v>12021095</v>
      </c>
      <c r="J41" s="16">
        <f>+J37+J38+J39+J40</f>
        <v>0</v>
      </c>
      <c r="K41" s="25">
        <f>I41-ABS(J41)</f>
        <v>12021095</v>
      </c>
    </row>
    <row r="42" spans="2:11" ht="36" customHeight="1" x14ac:dyDescent="0.4">
      <c r="B42" s="39"/>
      <c r="C42" s="21" t="s">
        <v>44</v>
      </c>
      <c r="D42" s="19"/>
      <c r="E42" s="20">
        <f xml:space="preserve"> +E36 - E41</f>
        <v>1770435</v>
      </c>
      <c r="F42" s="20">
        <f xml:space="preserve"> +F36 - F41</f>
        <v>2472708</v>
      </c>
      <c r="G42" s="20">
        <f xml:space="preserve"> +G36 - G41</f>
        <v>8372308</v>
      </c>
      <c r="H42" s="20">
        <f xml:space="preserve"> +H36 - H41</f>
        <v>31230</v>
      </c>
      <c r="I42" s="20">
        <f>+E42+F42+G42+H42</f>
        <v>12646681</v>
      </c>
      <c r="J42" s="16">
        <f xml:space="preserve"> +J36 - J41</f>
        <v>0</v>
      </c>
      <c r="K42" s="20">
        <f>K36-K41</f>
        <v>12646681</v>
      </c>
    </row>
    <row r="43" spans="2:11" ht="36" customHeight="1" x14ac:dyDescent="0.4">
      <c r="B43" s="21" t="s">
        <v>51</v>
      </c>
      <c r="C43" s="18"/>
      <c r="D43" s="19"/>
      <c r="E43" s="20">
        <f xml:space="preserve"> +E23 +E31 +E42</f>
        <v>690538</v>
      </c>
      <c r="F43" s="20">
        <f xml:space="preserve"> +F23 +F31 +F42</f>
        <v>-851218</v>
      </c>
      <c r="G43" s="20">
        <f xml:space="preserve"> +G23 +G31 +G42</f>
        <v>9939109</v>
      </c>
      <c r="H43" s="20">
        <f xml:space="preserve"> +H23 +H31 +H42</f>
        <v>0</v>
      </c>
      <c r="I43" s="20">
        <f>+E43+F43+G43+H43</f>
        <v>9778429</v>
      </c>
      <c r="J43" s="16">
        <f xml:space="preserve"> +J23 +J31 +J42</f>
        <v>0</v>
      </c>
      <c r="K43" s="20">
        <f>K23+K31+K42</f>
        <v>9778429</v>
      </c>
    </row>
    <row r="44" spans="2:11" ht="36" customHeight="1" x14ac:dyDescent="0.4">
      <c r="B44" s="21" t="s">
        <v>50</v>
      </c>
      <c r="C44" s="18"/>
      <c r="D44" s="19"/>
      <c r="E44" s="20">
        <v>8020130</v>
      </c>
      <c r="F44" s="20">
        <v>2469868</v>
      </c>
      <c r="G44" s="20">
        <v>4656234</v>
      </c>
      <c r="H44" s="20"/>
      <c r="I44" s="20">
        <f>+E44+F44+G44+H44</f>
        <v>15146232</v>
      </c>
      <c r="J44" s="16"/>
      <c r="K44" s="20">
        <f>I44-ABS(J44)</f>
        <v>15146232</v>
      </c>
    </row>
    <row r="45" spans="2:11" ht="36" customHeight="1" x14ac:dyDescent="0.4">
      <c r="B45" s="21" t="s">
        <v>49</v>
      </c>
      <c r="C45" s="18"/>
      <c r="D45" s="19"/>
      <c r="E45" s="20">
        <f xml:space="preserve"> +E43 +E44</f>
        <v>8710668</v>
      </c>
      <c r="F45" s="20">
        <f xml:space="preserve"> +F43 +F44</f>
        <v>1618650</v>
      </c>
      <c r="G45" s="20">
        <f xml:space="preserve"> +G43 +G44</f>
        <v>14595343</v>
      </c>
      <c r="H45" s="20">
        <f xml:space="preserve"> +H43 +H44</f>
        <v>0</v>
      </c>
      <c r="I45" s="20">
        <f>+E45+F45+G45+H45</f>
        <v>24924661</v>
      </c>
      <c r="J45" s="16">
        <f xml:space="preserve"> +J43 +J44</f>
        <v>0</v>
      </c>
      <c r="K45" s="20">
        <f>K43+K44</f>
        <v>24924661</v>
      </c>
    </row>
  </sheetData>
  <mergeCells count="12">
    <mergeCell ref="B24:B31"/>
    <mergeCell ref="C24:C26"/>
    <mergeCell ref="C27:C30"/>
    <mergeCell ref="B32:B42"/>
    <mergeCell ref="C32:C36"/>
    <mergeCell ref="C37:C41"/>
    <mergeCell ref="B3:K3"/>
    <mergeCell ref="B5:K5"/>
    <mergeCell ref="B7:D7"/>
    <mergeCell ref="B8:B23"/>
    <mergeCell ref="C8:C14"/>
    <mergeCell ref="C15:C22"/>
  </mergeCells>
  <phoneticPr fontId="1"/>
  <pageMargins left="0.7" right="0.7" top="0.75" bottom="0.75" header="0.3" footer="0.3"/>
  <pageSetup paperSize="9" scale="40" fitToHeight="0" orientation="portrait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BEE2-4CA2-4A10-85E4-2A6196927D4F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164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54" t="s">
        <v>4</v>
      </c>
      <c r="C5" s="54"/>
      <c r="D5" s="54"/>
      <c r="E5" s="53" t="s">
        <v>5</v>
      </c>
      <c r="F5" s="53" t="s">
        <v>6</v>
      </c>
      <c r="G5" s="53" t="s">
        <v>7</v>
      </c>
      <c r="H5" s="53" t="s">
        <v>8</v>
      </c>
    </row>
    <row r="6" spans="2:8" s="7" customFormat="1" ht="26.25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456963000</v>
      </c>
      <c r="F6" s="10">
        <f>+F7+F11+F14+F17+F20+F26</f>
        <v>442913275</v>
      </c>
      <c r="G6" s="10">
        <f>E6-F6</f>
        <v>14049725</v>
      </c>
      <c r="H6" s="10"/>
    </row>
    <row r="7" spans="2:8" s="7" customFormat="1" ht="26.25" customHeight="1" x14ac:dyDescent="0.4">
      <c r="B7" s="38"/>
      <c r="C7" s="38"/>
      <c r="D7" s="11" t="s">
        <v>163</v>
      </c>
      <c r="E7" s="13">
        <f>+E8+E9+E10</f>
        <v>328000000</v>
      </c>
      <c r="F7" s="13">
        <f>+F8+F9+F10</f>
        <v>318103821</v>
      </c>
      <c r="G7" s="13">
        <f>E7-F7</f>
        <v>9896179</v>
      </c>
      <c r="H7" s="13"/>
    </row>
    <row r="8" spans="2:8" s="7" customFormat="1" ht="26.25" customHeight="1" x14ac:dyDescent="0.4">
      <c r="B8" s="38"/>
      <c r="C8" s="38"/>
      <c r="D8" s="11" t="s">
        <v>158</v>
      </c>
      <c r="E8" s="13">
        <v>300000000</v>
      </c>
      <c r="F8" s="13">
        <v>286852661</v>
      </c>
      <c r="G8" s="13">
        <f>E8-F8</f>
        <v>13147339</v>
      </c>
      <c r="H8" s="13"/>
    </row>
    <row r="9" spans="2:8" s="7" customFormat="1" ht="26.25" customHeight="1" x14ac:dyDescent="0.4">
      <c r="B9" s="38"/>
      <c r="C9" s="38"/>
      <c r="D9" s="11" t="s">
        <v>162</v>
      </c>
      <c r="E9" s="13"/>
      <c r="F9" s="13">
        <v>5383906</v>
      </c>
      <c r="G9" s="13">
        <f>E9-F9</f>
        <v>-5383906</v>
      </c>
      <c r="H9" s="13"/>
    </row>
    <row r="10" spans="2:8" s="7" customFormat="1" ht="26.25" customHeight="1" x14ac:dyDescent="0.4">
      <c r="B10" s="38"/>
      <c r="C10" s="38"/>
      <c r="D10" s="11" t="s">
        <v>161</v>
      </c>
      <c r="E10" s="13">
        <v>28000000</v>
      </c>
      <c r="F10" s="13">
        <v>25867254</v>
      </c>
      <c r="G10" s="13">
        <f>E10-F10</f>
        <v>2132746</v>
      </c>
      <c r="H10" s="13"/>
    </row>
    <row r="11" spans="2:8" s="7" customFormat="1" ht="26.25" customHeight="1" x14ac:dyDescent="0.4">
      <c r="B11" s="38"/>
      <c r="C11" s="38"/>
      <c r="D11" s="11" t="s">
        <v>160</v>
      </c>
      <c r="E11" s="13">
        <f>+E12+E13</f>
        <v>39350000</v>
      </c>
      <c r="F11" s="13">
        <f>+F12+F13</f>
        <v>32051376</v>
      </c>
      <c r="G11" s="13">
        <f>E11-F11</f>
        <v>7298624</v>
      </c>
      <c r="H11" s="13"/>
    </row>
    <row r="12" spans="2:8" s="7" customFormat="1" ht="26.25" customHeight="1" x14ac:dyDescent="0.4">
      <c r="B12" s="38"/>
      <c r="C12" s="38"/>
      <c r="D12" s="11" t="s">
        <v>158</v>
      </c>
      <c r="E12" s="13">
        <v>35600000</v>
      </c>
      <c r="F12" s="13">
        <v>28825662</v>
      </c>
      <c r="G12" s="13">
        <f>E12-F12</f>
        <v>6774338</v>
      </c>
      <c r="H12" s="13"/>
    </row>
    <row r="13" spans="2:8" s="7" customFormat="1" ht="26.25" customHeight="1" x14ac:dyDescent="0.4">
      <c r="B13" s="38"/>
      <c r="C13" s="38"/>
      <c r="D13" s="11" t="s">
        <v>157</v>
      </c>
      <c r="E13" s="13">
        <v>3750000</v>
      </c>
      <c r="F13" s="13">
        <v>3225714</v>
      </c>
      <c r="G13" s="13">
        <f>E13-F13</f>
        <v>524286</v>
      </c>
      <c r="H13" s="13"/>
    </row>
    <row r="14" spans="2:8" s="7" customFormat="1" ht="26.25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s="7" customFormat="1" ht="26.25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s="7" customFormat="1" ht="26.25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s="7" customFormat="1" ht="26.25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6.25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6.25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6.25" customHeight="1" x14ac:dyDescent="0.4">
      <c r="B20" s="38"/>
      <c r="C20" s="38"/>
      <c r="D20" s="11" t="s">
        <v>153</v>
      </c>
      <c r="E20" s="13">
        <f>+E21+E22+E23+E24+E25</f>
        <v>89300000</v>
      </c>
      <c r="F20" s="13">
        <f>+F21+F22+F23+F24+F25</f>
        <v>85523023</v>
      </c>
      <c r="G20" s="13">
        <f>E20-F20</f>
        <v>3776977</v>
      </c>
      <c r="H20" s="13"/>
    </row>
    <row r="21" spans="2:8" s="7" customFormat="1" ht="26.25" customHeight="1" x14ac:dyDescent="0.4">
      <c r="B21" s="38"/>
      <c r="C21" s="38"/>
      <c r="D21" s="11" t="s">
        <v>152</v>
      </c>
      <c r="E21" s="13"/>
      <c r="F21" s="13">
        <v>19139033</v>
      </c>
      <c r="G21" s="13">
        <f>E21-F21</f>
        <v>-19139033</v>
      </c>
      <c r="H21" s="13"/>
    </row>
    <row r="22" spans="2:8" s="7" customFormat="1" ht="26.25" customHeight="1" x14ac:dyDescent="0.4">
      <c r="B22" s="38"/>
      <c r="C22" s="38"/>
      <c r="D22" s="11" t="s">
        <v>151</v>
      </c>
      <c r="E22" s="13">
        <v>52500000</v>
      </c>
      <c r="F22" s="13">
        <v>32878515</v>
      </c>
      <c r="G22" s="13">
        <f>E22-F22</f>
        <v>19621485</v>
      </c>
      <c r="H22" s="13"/>
    </row>
    <row r="23" spans="2:8" s="7" customFormat="1" ht="26.25" customHeight="1" x14ac:dyDescent="0.4">
      <c r="B23" s="38"/>
      <c r="C23" s="38"/>
      <c r="D23" s="11" t="s">
        <v>150</v>
      </c>
      <c r="E23" s="13"/>
      <c r="F23" s="13">
        <v>14753217</v>
      </c>
      <c r="G23" s="13">
        <f>E23-F23</f>
        <v>-14753217</v>
      </c>
      <c r="H23" s="13"/>
    </row>
    <row r="24" spans="2:8" s="7" customFormat="1" ht="26.25" customHeight="1" x14ac:dyDescent="0.4">
      <c r="B24" s="38"/>
      <c r="C24" s="38"/>
      <c r="D24" s="11" t="s">
        <v>149</v>
      </c>
      <c r="E24" s="13">
        <v>36500000</v>
      </c>
      <c r="F24" s="13">
        <v>18768283</v>
      </c>
      <c r="G24" s="13">
        <f>E24-F24</f>
        <v>17731717</v>
      </c>
      <c r="H24" s="13"/>
    </row>
    <row r="25" spans="2:8" s="7" customFormat="1" ht="26.25" customHeight="1" x14ac:dyDescent="0.4">
      <c r="B25" s="38"/>
      <c r="C25" s="38"/>
      <c r="D25" s="11" t="s">
        <v>140</v>
      </c>
      <c r="E25" s="13">
        <v>300000</v>
      </c>
      <c r="F25" s="13">
        <v>-16025</v>
      </c>
      <c r="G25" s="13">
        <f>E25-F25</f>
        <v>316025</v>
      </c>
      <c r="H25" s="13"/>
    </row>
    <row r="26" spans="2:8" s="7" customFormat="1" ht="26.25" customHeight="1" x14ac:dyDescent="0.4">
      <c r="B26" s="38"/>
      <c r="C26" s="38"/>
      <c r="D26" s="11" t="s">
        <v>148</v>
      </c>
      <c r="E26" s="13">
        <f>+E27+E28+E29+E30+E31+E32+E33</f>
        <v>313000</v>
      </c>
      <c r="F26" s="13">
        <f>+F27+F28+F29+F30+F31+F32+F33</f>
        <v>7235055</v>
      </c>
      <c r="G26" s="13">
        <f>E26-F26</f>
        <v>-6922055</v>
      </c>
      <c r="H26" s="13"/>
    </row>
    <row r="27" spans="2:8" s="7" customFormat="1" ht="26.25" customHeight="1" x14ac:dyDescent="0.4">
      <c r="B27" s="38"/>
      <c r="C27" s="38"/>
      <c r="D27" s="11" t="s">
        <v>147</v>
      </c>
      <c r="E27" s="13"/>
      <c r="F27" s="13">
        <v>6475462</v>
      </c>
      <c r="G27" s="13">
        <f>E27-F27</f>
        <v>-6475462</v>
      </c>
      <c r="H27" s="13"/>
    </row>
    <row r="28" spans="2:8" s="7" customFormat="1" ht="26.25" customHeight="1" x14ac:dyDescent="0.4">
      <c r="B28" s="38"/>
      <c r="C28" s="38"/>
      <c r="D28" s="11" t="s">
        <v>139</v>
      </c>
      <c r="E28" s="13"/>
      <c r="F28" s="13">
        <v>490706</v>
      </c>
      <c r="G28" s="13">
        <f>E28-F28</f>
        <v>-490706</v>
      </c>
      <c r="H28" s="13"/>
    </row>
    <row r="29" spans="2:8" s="7" customFormat="1" ht="26.25" customHeight="1" x14ac:dyDescent="0.4">
      <c r="B29" s="38"/>
      <c r="C29" s="38"/>
      <c r="D29" s="11" t="s">
        <v>146</v>
      </c>
      <c r="E29" s="13"/>
      <c r="F29" s="13"/>
      <c r="G29" s="13">
        <f>E29-F29</f>
        <v>0</v>
      </c>
      <c r="H29" s="13"/>
    </row>
    <row r="30" spans="2:8" s="7" customFormat="1" ht="26.25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6.25" customHeight="1" x14ac:dyDescent="0.4">
      <c r="B31" s="38"/>
      <c r="C31" s="38"/>
      <c r="D31" s="11" t="s">
        <v>144</v>
      </c>
      <c r="E31" s="13">
        <v>100000</v>
      </c>
      <c r="F31" s="13">
        <v>268887</v>
      </c>
      <c r="G31" s="13">
        <f>E31-F31</f>
        <v>-168887</v>
      </c>
      <c r="H31" s="13"/>
    </row>
    <row r="32" spans="2:8" s="7" customFormat="1" ht="26.25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6.25" customHeight="1" x14ac:dyDescent="0.4">
      <c r="B33" s="38"/>
      <c r="C33" s="38"/>
      <c r="D33" s="11" t="s">
        <v>138</v>
      </c>
      <c r="E33" s="13">
        <v>213000</v>
      </c>
      <c r="F33" s="13"/>
      <c r="G33" s="13">
        <f>E33-F33</f>
        <v>213000</v>
      </c>
      <c r="H33" s="13"/>
    </row>
    <row r="34" spans="2:8" s="7" customFormat="1" ht="26.25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6.25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6.25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6.25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6.25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6.25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6.25" customHeight="1" x14ac:dyDescent="0.4">
      <c r="B40" s="38"/>
      <c r="C40" s="38"/>
      <c r="D40" s="11" t="s">
        <v>13</v>
      </c>
      <c r="E40" s="13"/>
      <c r="F40" s="13">
        <v>9246</v>
      </c>
      <c r="G40" s="13">
        <f>E40-F40</f>
        <v>-9246</v>
      </c>
      <c r="H40" s="13"/>
    </row>
    <row r="41" spans="2:8" s="7" customFormat="1" ht="26.25" customHeight="1" x14ac:dyDescent="0.4">
      <c r="B41" s="38"/>
      <c r="C41" s="38"/>
      <c r="D41" s="11" t="s">
        <v>14</v>
      </c>
      <c r="E41" s="13">
        <v>100000</v>
      </c>
      <c r="F41" s="13">
        <v>330000</v>
      </c>
      <c r="G41" s="13">
        <f>E41-F41</f>
        <v>-230000</v>
      </c>
      <c r="H41" s="13"/>
    </row>
    <row r="42" spans="2:8" s="7" customFormat="1" ht="26.25" customHeight="1" x14ac:dyDescent="0.4">
      <c r="B42" s="38"/>
      <c r="C42" s="38"/>
      <c r="D42" s="11" t="s">
        <v>15</v>
      </c>
      <c r="E42" s="13"/>
      <c r="F42" s="13">
        <v>1482</v>
      </c>
      <c r="G42" s="13">
        <f>E42-F42</f>
        <v>-1482</v>
      </c>
      <c r="H42" s="13"/>
    </row>
    <row r="43" spans="2:8" s="7" customFormat="1" ht="26.25" customHeight="1" x14ac:dyDescent="0.4">
      <c r="B43" s="38"/>
      <c r="C43" s="38"/>
      <c r="D43" s="11" t="s">
        <v>16</v>
      </c>
      <c r="E43" s="13">
        <f>+E44+E45+E46</f>
        <v>350000</v>
      </c>
      <c r="F43" s="13">
        <f>+F44+F45+F46</f>
        <v>1716249</v>
      </c>
      <c r="G43" s="13">
        <f>E43-F43</f>
        <v>-1366249</v>
      </c>
      <c r="H43" s="13"/>
    </row>
    <row r="44" spans="2:8" s="7" customFormat="1" ht="26.25" customHeight="1" x14ac:dyDescent="0.4">
      <c r="B44" s="38"/>
      <c r="C44" s="38"/>
      <c r="D44" s="11" t="s">
        <v>137</v>
      </c>
      <c r="E44" s="13">
        <v>150000</v>
      </c>
      <c r="F44" s="13">
        <v>251800</v>
      </c>
      <c r="G44" s="13">
        <f>E44-F44</f>
        <v>-101800</v>
      </c>
      <c r="H44" s="13"/>
    </row>
    <row r="45" spans="2:8" s="7" customFormat="1" ht="26.25" customHeight="1" x14ac:dyDescent="0.4">
      <c r="B45" s="38"/>
      <c r="C45" s="38"/>
      <c r="D45" s="11" t="s">
        <v>136</v>
      </c>
      <c r="E45" s="13">
        <v>200000</v>
      </c>
      <c r="F45" s="13">
        <v>237145</v>
      </c>
      <c r="G45" s="13">
        <f>E45-F45</f>
        <v>-37145</v>
      </c>
      <c r="H45" s="13"/>
    </row>
    <row r="46" spans="2:8" s="7" customFormat="1" ht="26.25" customHeight="1" x14ac:dyDescent="0.4">
      <c r="B46" s="38"/>
      <c r="C46" s="38"/>
      <c r="D46" s="11" t="s">
        <v>135</v>
      </c>
      <c r="E46" s="13"/>
      <c r="F46" s="13">
        <v>1227304</v>
      </c>
      <c r="G46" s="13">
        <f>E46-F46</f>
        <v>-1227304</v>
      </c>
      <c r="H46" s="13"/>
    </row>
    <row r="47" spans="2:8" s="7" customFormat="1" ht="26.25" customHeight="1" x14ac:dyDescent="0.4">
      <c r="B47" s="38"/>
      <c r="C47" s="39"/>
      <c r="D47" s="15" t="s">
        <v>17</v>
      </c>
      <c r="E47" s="17">
        <f>+E6+E34+E40+E41+E42+E43</f>
        <v>457413000</v>
      </c>
      <c r="F47" s="17">
        <f>+F6+F34+F40+F41+F42+F43</f>
        <v>444970252</v>
      </c>
      <c r="G47" s="17">
        <f>E47-F47</f>
        <v>12442748</v>
      </c>
      <c r="H47" s="17"/>
    </row>
    <row r="48" spans="2:8" s="7" customFormat="1" ht="26.25" customHeight="1" x14ac:dyDescent="0.4">
      <c r="B48" s="38"/>
      <c r="C48" s="37" t="s">
        <v>18</v>
      </c>
      <c r="D48" s="11" t="s">
        <v>19</v>
      </c>
      <c r="E48" s="13">
        <f>+E49+E50+E51+E52+E53+E54</f>
        <v>325133000</v>
      </c>
      <c r="F48" s="13">
        <f>+F49+F50+F51+F52+F53+F54</f>
        <v>324453678</v>
      </c>
      <c r="G48" s="13">
        <f>E48-F48</f>
        <v>679322</v>
      </c>
      <c r="H48" s="13"/>
    </row>
    <row r="49" spans="2:8" s="7" customFormat="1" ht="26.25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6.25" customHeight="1" x14ac:dyDescent="0.4">
      <c r="B50" s="38"/>
      <c r="C50" s="38"/>
      <c r="D50" s="11" t="s">
        <v>133</v>
      </c>
      <c r="E50" s="13">
        <v>169400000</v>
      </c>
      <c r="F50" s="13">
        <v>165794780</v>
      </c>
      <c r="G50" s="13">
        <f>E50-F50</f>
        <v>3605220</v>
      </c>
      <c r="H50" s="13"/>
    </row>
    <row r="51" spans="2:8" s="7" customFormat="1" ht="26.25" customHeight="1" x14ac:dyDescent="0.4">
      <c r="B51" s="38"/>
      <c r="C51" s="38"/>
      <c r="D51" s="11" t="s">
        <v>132</v>
      </c>
      <c r="E51" s="13">
        <v>24250000</v>
      </c>
      <c r="F51" s="13">
        <v>23597035</v>
      </c>
      <c r="G51" s="13">
        <f>E51-F51</f>
        <v>652965</v>
      </c>
      <c r="H51" s="13"/>
    </row>
    <row r="52" spans="2:8" s="7" customFormat="1" ht="26.25" customHeight="1" x14ac:dyDescent="0.4">
      <c r="B52" s="38"/>
      <c r="C52" s="38"/>
      <c r="D52" s="11" t="s">
        <v>131</v>
      </c>
      <c r="E52" s="13">
        <v>81450000</v>
      </c>
      <c r="F52" s="13">
        <v>79309906</v>
      </c>
      <c r="G52" s="13">
        <f>E52-F52</f>
        <v>2140094</v>
      </c>
      <c r="H52" s="13"/>
    </row>
    <row r="53" spans="2:8" s="7" customFormat="1" ht="26.25" customHeight="1" x14ac:dyDescent="0.4">
      <c r="B53" s="38"/>
      <c r="C53" s="38"/>
      <c r="D53" s="11" t="s">
        <v>130</v>
      </c>
      <c r="E53" s="13">
        <v>8633000</v>
      </c>
      <c r="F53" s="13">
        <v>8633000</v>
      </c>
      <c r="G53" s="13">
        <f>E53-F53</f>
        <v>0</v>
      </c>
      <c r="H53" s="13"/>
    </row>
    <row r="54" spans="2:8" s="7" customFormat="1" ht="26.25" customHeight="1" x14ac:dyDescent="0.4">
      <c r="B54" s="38"/>
      <c r="C54" s="38"/>
      <c r="D54" s="11" t="s">
        <v>129</v>
      </c>
      <c r="E54" s="13">
        <v>41400000</v>
      </c>
      <c r="F54" s="13">
        <v>47118957</v>
      </c>
      <c r="G54" s="13">
        <f>E54-F54</f>
        <v>-5718957</v>
      </c>
      <c r="H54" s="13"/>
    </row>
    <row r="55" spans="2:8" s="7" customFormat="1" ht="26.25" customHeight="1" x14ac:dyDescent="0.4">
      <c r="B55" s="38"/>
      <c r="C55" s="38"/>
      <c r="D55" s="11" t="s">
        <v>20</v>
      </c>
      <c r="E55" s="13">
        <f>+E56+E57+E58+E59+E60+E61+E62+E63+E64+E65+E66+E67+E68+E69+E70</f>
        <v>85400000</v>
      </c>
      <c r="F55" s="13">
        <f>+F56+F57+F58+F59+F60+F61+F62+F63+F64+F65+F66+F67+F68+F69+F70</f>
        <v>90307780</v>
      </c>
      <c r="G55" s="13">
        <f>E55-F55</f>
        <v>-4907780</v>
      </c>
      <c r="H55" s="13"/>
    </row>
    <row r="56" spans="2:8" s="7" customFormat="1" ht="26.25" customHeight="1" x14ac:dyDescent="0.4">
      <c r="B56" s="38"/>
      <c r="C56" s="38"/>
      <c r="D56" s="11" t="s">
        <v>128</v>
      </c>
      <c r="E56" s="13">
        <v>36500000</v>
      </c>
      <c r="F56" s="13">
        <v>36789815</v>
      </c>
      <c r="G56" s="13">
        <f>E56-F56</f>
        <v>-289815</v>
      </c>
      <c r="H56" s="13"/>
    </row>
    <row r="57" spans="2:8" s="7" customFormat="1" ht="26.25" customHeight="1" x14ac:dyDescent="0.4">
      <c r="B57" s="38"/>
      <c r="C57" s="38"/>
      <c r="D57" s="11" t="s">
        <v>127</v>
      </c>
      <c r="E57" s="13">
        <v>6500000</v>
      </c>
      <c r="F57" s="13">
        <v>3102179</v>
      </c>
      <c r="G57" s="13">
        <f>E57-F57</f>
        <v>3397821</v>
      </c>
      <c r="H57" s="13"/>
    </row>
    <row r="58" spans="2:8" s="7" customFormat="1" ht="26.25" customHeight="1" x14ac:dyDescent="0.4">
      <c r="B58" s="38"/>
      <c r="C58" s="38"/>
      <c r="D58" s="11" t="s">
        <v>126</v>
      </c>
      <c r="E58" s="13">
        <v>50000</v>
      </c>
      <c r="F58" s="13">
        <v>11388</v>
      </c>
      <c r="G58" s="13">
        <f>E58-F58</f>
        <v>38612</v>
      </c>
      <c r="H58" s="13"/>
    </row>
    <row r="59" spans="2:8" s="7" customFormat="1" ht="26.25" customHeight="1" x14ac:dyDescent="0.4">
      <c r="B59" s="38"/>
      <c r="C59" s="38"/>
      <c r="D59" s="11" t="s">
        <v>125</v>
      </c>
      <c r="E59" s="13">
        <v>4500000</v>
      </c>
      <c r="F59" s="13">
        <v>4933259</v>
      </c>
      <c r="G59" s="13">
        <f>E59-F59</f>
        <v>-433259</v>
      </c>
      <c r="H59" s="13"/>
    </row>
    <row r="60" spans="2:8" s="7" customFormat="1" ht="26.25" customHeight="1" x14ac:dyDescent="0.4">
      <c r="B60" s="38"/>
      <c r="C60" s="38"/>
      <c r="D60" s="11" t="s">
        <v>124</v>
      </c>
      <c r="E60" s="13">
        <v>80000</v>
      </c>
      <c r="F60" s="13">
        <v>8110</v>
      </c>
      <c r="G60" s="13">
        <f>E60-F60</f>
        <v>71890</v>
      </c>
      <c r="H60" s="13"/>
    </row>
    <row r="61" spans="2:8" s="7" customFormat="1" ht="26.25" customHeight="1" x14ac:dyDescent="0.4">
      <c r="B61" s="38"/>
      <c r="C61" s="38"/>
      <c r="D61" s="11" t="s">
        <v>123</v>
      </c>
      <c r="E61" s="13"/>
      <c r="F61" s="13">
        <v>3765519</v>
      </c>
      <c r="G61" s="13">
        <f>E61-F61</f>
        <v>-3765519</v>
      </c>
      <c r="H61" s="13"/>
    </row>
    <row r="62" spans="2:8" s="7" customFormat="1" ht="26.25" customHeight="1" x14ac:dyDescent="0.4">
      <c r="B62" s="38"/>
      <c r="C62" s="38"/>
      <c r="D62" s="11" t="s">
        <v>122</v>
      </c>
      <c r="E62" s="13">
        <v>410000</v>
      </c>
      <c r="F62" s="13">
        <v>267395</v>
      </c>
      <c r="G62" s="13">
        <f>E62-F62</f>
        <v>142605</v>
      </c>
      <c r="H62" s="13"/>
    </row>
    <row r="63" spans="2:8" s="7" customFormat="1" ht="26.25" customHeight="1" x14ac:dyDescent="0.4">
      <c r="B63" s="38"/>
      <c r="C63" s="38"/>
      <c r="D63" s="11" t="s">
        <v>112</v>
      </c>
      <c r="E63" s="13">
        <v>22300000</v>
      </c>
      <c r="F63" s="13">
        <v>24943935</v>
      </c>
      <c r="G63" s="13">
        <f>E63-F63</f>
        <v>-2643935</v>
      </c>
      <c r="H63" s="13"/>
    </row>
    <row r="64" spans="2:8" s="7" customFormat="1" ht="26.25" customHeight="1" x14ac:dyDescent="0.4">
      <c r="B64" s="38"/>
      <c r="C64" s="38"/>
      <c r="D64" s="11" t="s">
        <v>111</v>
      </c>
      <c r="E64" s="13">
        <v>1300000</v>
      </c>
      <c r="F64" s="13">
        <v>1377687</v>
      </c>
      <c r="G64" s="13">
        <f>E64-F64</f>
        <v>-77687</v>
      </c>
      <c r="H64" s="13"/>
    </row>
    <row r="65" spans="2:8" s="7" customFormat="1" ht="26.25" customHeight="1" x14ac:dyDescent="0.4">
      <c r="B65" s="38"/>
      <c r="C65" s="38"/>
      <c r="D65" s="11" t="s">
        <v>121</v>
      </c>
      <c r="E65" s="13">
        <v>6540000</v>
      </c>
      <c r="F65" s="13">
        <v>6521779</v>
      </c>
      <c r="G65" s="13">
        <f>E65-F65</f>
        <v>18221</v>
      </c>
      <c r="H65" s="13"/>
    </row>
    <row r="66" spans="2:8" s="7" customFormat="1" ht="26.25" customHeight="1" x14ac:dyDescent="0.4">
      <c r="B66" s="38"/>
      <c r="C66" s="38"/>
      <c r="D66" s="11" t="s">
        <v>104</v>
      </c>
      <c r="E66" s="13"/>
      <c r="F66" s="13">
        <v>158497</v>
      </c>
      <c r="G66" s="13">
        <f>E66-F66</f>
        <v>-158497</v>
      </c>
      <c r="H66" s="13"/>
    </row>
    <row r="67" spans="2:8" s="7" customFormat="1" ht="26.25" customHeight="1" x14ac:dyDescent="0.4">
      <c r="B67" s="38"/>
      <c r="C67" s="38"/>
      <c r="D67" s="11" t="s">
        <v>103</v>
      </c>
      <c r="E67" s="13">
        <v>5000000</v>
      </c>
      <c r="F67" s="13">
        <v>6037246</v>
      </c>
      <c r="G67" s="13">
        <f>E67-F67</f>
        <v>-1037246</v>
      </c>
      <c r="H67" s="13"/>
    </row>
    <row r="68" spans="2:8" s="7" customFormat="1" ht="26.25" customHeight="1" x14ac:dyDescent="0.4">
      <c r="B68" s="38"/>
      <c r="C68" s="38"/>
      <c r="D68" s="11" t="s">
        <v>120</v>
      </c>
      <c r="E68" s="13">
        <v>220000</v>
      </c>
      <c r="F68" s="13">
        <v>258478</v>
      </c>
      <c r="G68" s="13">
        <f>E68-F68</f>
        <v>-38478</v>
      </c>
      <c r="H68" s="13"/>
    </row>
    <row r="69" spans="2:8" s="7" customFormat="1" ht="26.25" customHeight="1" x14ac:dyDescent="0.4">
      <c r="B69" s="38"/>
      <c r="C69" s="38"/>
      <c r="D69" s="11" t="s">
        <v>119</v>
      </c>
      <c r="E69" s="13">
        <v>2000000</v>
      </c>
      <c r="F69" s="13">
        <v>2132493</v>
      </c>
      <c r="G69" s="13">
        <f>E69-F69</f>
        <v>-132493</v>
      </c>
      <c r="H69" s="13"/>
    </row>
    <row r="70" spans="2:8" s="7" customFormat="1" ht="26.25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6.25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43596000</v>
      </c>
      <c r="F71" s="13">
        <f>+F72+F73+F74+F75+F76+F77+F78+F79+F80+F81+F82+F83+F84+F85+F86+F87+F88+F89+F90+F91+F92+F93+F94</f>
        <v>42432133</v>
      </c>
      <c r="G71" s="13">
        <f>E71-F71</f>
        <v>1163867</v>
      </c>
      <c r="H71" s="13"/>
    </row>
    <row r="72" spans="2:8" s="7" customFormat="1" ht="26.25" customHeight="1" x14ac:dyDescent="0.4">
      <c r="B72" s="38"/>
      <c r="C72" s="38"/>
      <c r="D72" s="11" t="s">
        <v>118</v>
      </c>
      <c r="E72" s="13">
        <v>2150000</v>
      </c>
      <c r="F72" s="13">
        <v>2069388</v>
      </c>
      <c r="G72" s="13">
        <f>E72-F72</f>
        <v>80612</v>
      </c>
      <c r="H72" s="13"/>
    </row>
    <row r="73" spans="2:8" s="7" customFormat="1" ht="26.25" customHeight="1" x14ac:dyDescent="0.4">
      <c r="B73" s="38"/>
      <c r="C73" s="38"/>
      <c r="D73" s="11" t="s">
        <v>117</v>
      </c>
      <c r="E73" s="13">
        <v>840000</v>
      </c>
      <c r="F73" s="13">
        <v>658133</v>
      </c>
      <c r="G73" s="13">
        <f>E73-F73</f>
        <v>181867</v>
      </c>
      <c r="H73" s="13"/>
    </row>
    <row r="74" spans="2:8" s="7" customFormat="1" ht="26.25" customHeight="1" x14ac:dyDescent="0.4">
      <c r="B74" s="38"/>
      <c r="C74" s="38"/>
      <c r="D74" s="11" t="s">
        <v>116</v>
      </c>
      <c r="E74" s="13">
        <v>515000</v>
      </c>
      <c r="F74" s="13">
        <v>111832</v>
      </c>
      <c r="G74" s="13">
        <f>E74-F74</f>
        <v>403168</v>
      </c>
      <c r="H74" s="13"/>
    </row>
    <row r="75" spans="2:8" s="7" customFormat="1" ht="26.25" customHeight="1" x14ac:dyDescent="0.4">
      <c r="B75" s="38"/>
      <c r="C75" s="38"/>
      <c r="D75" s="11" t="s">
        <v>115</v>
      </c>
      <c r="E75" s="13">
        <v>525000</v>
      </c>
      <c r="F75" s="13">
        <v>273469</v>
      </c>
      <c r="G75" s="13">
        <f>E75-F75</f>
        <v>251531</v>
      </c>
      <c r="H75" s="13"/>
    </row>
    <row r="76" spans="2:8" s="7" customFormat="1" ht="26.25" customHeight="1" x14ac:dyDescent="0.4">
      <c r="B76" s="38"/>
      <c r="C76" s="38"/>
      <c r="D76" s="11" t="s">
        <v>114</v>
      </c>
      <c r="E76" s="13">
        <v>535000</v>
      </c>
      <c r="F76" s="13">
        <v>490301</v>
      </c>
      <c r="G76" s="13">
        <f>E76-F76</f>
        <v>44699</v>
      </c>
      <c r="H76" s="13"/>
    </row>
    <row r="77" spans="2:8" s="7" customFormat="1" ht="26.25" customHeight="1" x14ac:dyDescent="0.4">
      <c r="B77" s="38"/>
      <c r="C77" s="38"/>
      <c r="D77" s="11" t="s">
        <v>113</v>
      </c>
      <c r="E77" s="13">
        <v>700000</v>
      </c>
      <c r="F77" s="13">
        <v>843836</v>
      </c>
      <c r="G77" s="13">
        <f>E77-F77</f>
        <v>-143836</v>
      </c>
      <c r="H77" s="13"/>
    </row>
    <row r="78" spans="2:8" s="7" customFormat="1" ht="26.25" customHeight="1" x14ac:dyDescent="0.4">
      <c r="B78" s="38"/>
      <c r="C78" s="38"/>
      <c r="D78" s="11" t="s">
        <v>112</v>
      </c>
      <c r="E78" s="13">
        <v>1500000</v>
      </c>
      <c r="F78" s="13">
        <v>1546520</v>
      </c>
      <c r="G78" s="13">
        <f>E78-F78</f>
        <v>-46520</v>
      </c>
      <c r="H78" s="13"/>
    </row>
    <row r="79" spans="2:8" s="7" customFormat="1" ht="26.25" customHeight="1" x14ac:dyDescent="0.4">
      <c r="B79" s="38"/>
      <c r="C79" s="38"/>
      <c r="D79" s="11" t="s">
        <v>111</v>
      </c>
      <c r="E79" s="13">
        <v>100000</v>
      </c>
      <c r="F79" s="13">
        <v>35596</v>
      </c>
      <c r="G79" s="13">
        <f>E79-F79</f>
        <v>64404</v>
      </c>
      <c r="H79" s="13"/>
    </row>
    <row r="80" spans="2:8" s="7" customFormat="1" ht="26.25" customHeight="1" x14ac:dyDescent="0.4">
      <c r="B80" s="38"/>
      <c r="C80" s="38"/>
      <c r="D80" s="11" t="s">
        <v>110</v>
      </c>
      <c r="E80" s="13"/>
      <c r="F80" s="13">
        <v>444950</v>
      </c>
      <c r="G80" s="13">
        <f>E80-F80</f>
        <v>-444950</v>
      </c>
      <c r="H80" s="13"/>
    </row>
    <row r="81" spans="2:8" s="7" customFormat="1" ht="26.25" customHeight="1" x14ac:dyDescent="0.4">
      <c r="B81" s="38"/>
      <c r="C81" s="38"/>
      <c r="D81" s="11" t="s">
        <v>109</v>
      </c>
      <c r="E81" s="13">
        <v>2000000</v>
      </c>
      <c r="F81" s="13">
        <v>1501292</v>
      </c>
      <c r="G81" s="13">
        <f>E81-F81</f>
        <v>498708</v>
      </c>
      <c r="H81" s="13"/>
    </row>
    <row r="82" spans="2:8" s="7" customFormat="1" ht="26.25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6.25" customHeight="1" x14ac:dyDescent="0.4">
      <c r="B83" s="38"/>
      <c r="C83" s="38"/>
      <c r="D83" s="11" t="s">
        <v>107</v>
      </c>
      <c r="E83" s="13">
        <v>100000</v>
      </c>
      <c r="F83" s="13">
        <v>22000</v>
      </c>
      <c r="G83" s="13">
        <f>E83-F83</f>
        <v>78000</v>
      </c>
      <c r="H83" s="13"/>
    </row>
    <row r="84" spans="2:8" s="7" customFormat="1" ht="26.25" customHeight="1" x14ac:dyDescent="0.4">
      <c r="B84" s="38"/>
      <c r="C84" s="38"/>
      <c r="D84" s="11" t="s">
        <v>106</v>
      </c>
      <c r="E84" s="13">
        <v>24500000</v>
      </c>
      <c r="F84" s="13">
        <v>25271992</v>
      </c>
      <c r="G84" s="13">
        <f>E84-F84</f>
        <v>-771992</v>
      </c>
      <c r="H84" s="13"/>
    </row>
    <row r="85" spans="2:8" s="7" customFormat="1" ht="26.25" customHeight="1" x14ac:dyDescent="0.4">
      <c r="B85" s="38"/>
      <c r="C85" s="38"/>
      <c r="D85" s="11" t="s">
        <v>105</v>
      </c>
      <c r="E85" s="13">
        <v>1541000</v>
      </c>
      <c r="F85" s="13">
        <v>1184573</v>
      </c>
      <c r="G85" s="13">
        <f>E85-F85</f>
        <v>356427</v>
      </c>
      <c r="H85" s="13"/>
    </row>
    <row r="86" spans="2:8" s="7" customFormat="1" ht="26.25" customHeight="1" x14ac:dyDescent="0.4">
      <c r="B86" s="38"/>
      <c r="C86" s="38"/>
      <c r="D86" s="11" t="s">
        <v>104</v>
      </c>
      <c r="E86" s="13">
        <v>2340000</v>
      </c>
      <c r="F86" s="13">
        <v>2292457</v>
      </c>
      <c r="G86" s="13">
        <f>E86-F86</f>
        <v>47543</v>
      </c>
      <c r="H86" s="13"/>
    </row>
    <row r="87" spans="2:8" s="7" customFormat="1" ht="26.25" customHeight="1" x14ac:dyDescent="0.4">
      <c r="B87" s="38"/>
      <c r="C87" s="38"/>
      <c r="D87" s="11" t="s">
        <v>103</v>
      </c>
      <c r="E87" s="13">
        <v>2300000</v>
      </c>
      <c r="F87" s="13">
        <v>2046774</v>
      </c>
      <c r="G87" s="13">
        <f>E87-F87</f>
        <v>253226</v>
      </c>
      <c r="H87" s="13"/>
    </row>
    <row r="88" spans="2:8" s="7" customFormat="1" ht="26.25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6.25" customHeight="1" x14ac:dyDescent="0.4">
      <c r="B89" s="38"/>
      <c r="C89" s="38"/>
      <c r="D89" s="11" t="s">
        <v>101</v>
      </c>
      <c r="E89" s="13">
        <v>70000</v>
      </c>
      <c r="F89" s="13">
        <v>50590</v>
      </c>
      <c r="G89" s="13">
        <f>E89-F89</f>
        <v>19410</v>
      </c>
      <c r="H89" s="13"/>
    </row>
    <row r="90" spans="2:8" s="7" customFormat="1" ht="26.25" customHeight="1" x14ac:dyDescent="0.4">
      <c r="B90" s="38"/>
      <c r="C90" s="38"/>
      <c r="D90" s="11" t="s">
        <v>100</v>
      </c>
      <c r="E90" s="13">
        <v>2880000</v>
      </c>
      <c r="F90" s="13">
        <v>2790375</v>
      </c>
      <c r="G90" s="13">
        <f>E90-F90</f>
        <v>89625</v>
      </c>
      <c r="H90" s="13"/>
    </row>
    <row r="91" spans="2:8" s="7" customFormat="1" ht="26.25" customHeight="1" x14ac:dyDescent="0.4">
      <c r="B91" s="38"/>
      <c r="C91" s="38"/>
      <c r="D91" s="11" t="s">
        <v>99</v>
      </c>
      <c r="E91" s="13">
        <v>100000</v>
      </c>
      <c r="F91" s="13">
        <v>82715</v>
      </c>
      <c r="G91" s="13">
        <f>E91-F91</f>
        <v>17285</v>
      </c>
      <c r="H91" s="13"/>
    </row>
    <row r="92" spans="2:8" s="7" customFormat="1" ht="26.25" customHeight="1" x14ac:dyDescent="0.4">
      <c r="B92" s="38"/>
      <c r="C92" s="38"/>
      <c r="D92" s="11" t="s">
        <v>98</v>
      </c>
      <c r="E92" s="13">
        <v>900000</v>
      </c>
      <c r="F92" s="13">
        <v>715340</v>
      </c>
      <c r="G92" s="13">
        <f>E92-F92</f>
        <v>184660</v>
      </c>
      <c r="H92" s="13"/>
    </row>
    <row r="93" spans="2:8" s="7" customFormat="1" ht="26.25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6.25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6.25" customHeight="1" x14ac:dyDescent="0.4">
      <c r="B95" s="38"/>
      <c r="C95" s="38"/>
      <c r="D95" s="11" t="s">
        <v>22</v>
      </c>
      <c r="E95" s="13">
        <v>100000</v>
      </c>
      <c r="F95" s="13">
        <v>100110</v>
      </c>
      <c r="G95" s="13">
        <f>E95-F95</f>
        <v>-110</v>
      </c>
      <c r="H95" s="13"/>
    </row>
    <row r="96" spans="2:8" s="7" customFormat="1" ht="26.25" customHeight="1" x14ac:dyDescent="0.4">
      <c r="B96" s="38"/>
      <c r="C96" s="38"/>
      <c r="D96" s="11" t="s">
        <v>23</v>
      </c>
      <c r="E96" s="13">
        <v>150000</v>
      </c>
      <c r="F96" s="13">
        <v>86280</v>
      </c>
      <c r="G96" s="13">
        <f>E96-F96</f>
        <v>63720</v>
      </c>
      <c r="H96" s="13"/>
    </row>
    <row r="97" spans="2:8" s="7" customFormat="1" ht="26.25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8100</v>
      </c>
      <c r="G97" s="13">
        <f>E97-F97</f>
        <v>-8100</v>
      </c>
      <c r="H97" s="13"/>
    </row>
    <row r="98" spans="2:8" s="7" customFormat="1" ht="26.25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6.25" customHeight="1" x14ac:dyDescent="0.4">
      <c r="B99" s="38"/>
      <c r="C99" s="38"/>
      <c r="D99" s="11" t="s">
        <v>96</v>
      </c>
      <c r="E99" s="13"/>
      <c r="F99" s="13">
        <v>8100</v>
      </c>
      <c r="G99" s="13">
        <f>E99-F99</f>
        <v>-8100</v>
      </c>
      <c r="H99" s="13"/>
    </row>
    <row r="100" spans="2:8" s="7" customFormat="1" ht="26.25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6.25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6.25" customHeight="1" x14ac:dyDescent="0.4">
      <c r="B102" s="38"/>
      <c r="C102" s="39"/>
      <c r="D102" s="15" t="s">
        <v>26</v>
      </c>
      <c r="E102" s="17">
        <f>+E48+E55+E71+E95+E96+E97+E100</f>
        <v>454379000</v>
      </c>
      <c r="F102" s="17">
        <f>+F48+F55+F71+F95+F96+F97+F100</f>
        <v>457388081</v>
      </c>
      <c r="G102" s="17">
        <f>E102-F102</f>
        <v>-3009081</v>
      </c>
      <c r="H102" s="17"/>
    </row>
    <row r="103" spans="2:8" s="7" customFormat="1" ht="26.25" customHeight="1" x14ac:dyDescent="0.4">
      <c r="B103" s="39"/>
      <c r="C103" s="18" t="s">
        <v>27</v>
      </c>
      <c r="D103" s="19"/>
      <c r="E103" s="20">
        <f xml:space="preserve"> +E47 - E102</f>
        <v>3034000</v>
      </c>
      <c r="F103" s="20">
        <f xml:space="preserve"> +F47 - F102</f>
        <v>-12417829</v>
      </c>
      <c r="G103" s="20">
        <f>E103-F103</f>
        <v>15451829</v>
      </c>
      <c r="H103" s="20"/>
    </row>
    <row r="104" spans="2:8" s="7" customFormat="1" ht="26.25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6.25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6.25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6.25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6.25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6.25" customHeight="1" x14ac:dyDescent="0.4">
      <c r="B109" s="38"/>
      <c r="C109" s="37" t="s">
        <v>18</v>
      </c>
      <c r="D109" s="11" t="s">
        <v>32</v>
      </c>
      <c r="E109" s="13">
        <v>11300000</v>
      </c>
      <c r="F109" s="13">
        <v>11300000</v>
      </c>
      <c r="G109" s="13">
        <f>E109-F109</f>
        <v>0</v>
      </c>
      <c r="H109" s="13"/>
    </row>
    <row r="110" spans="2:8" s="7" customFormat="1" ht="26.25" customHeight="1" x14ac:dyDescent="0.4">
      <c r="B110" s="38"/>
      <c r="C110" s="38"/>
      <c r="D110" s="11" t="s">
        <v>33</v>
      </c>
      <c r="E110" s="13">
        <f>+E111+E112+E113+E114+E115</f>
        <v>2200000</v>
      </c>
      <c r="F110" s="13">
        <f>+F111+F112+F113+F114+F115</f>
        <v>2158453</v>
      </c>
      <c r="G110" s="13">
        <f>E110-F110</f>
        <v>41547</v>
      </c>
      <c r="H110" s="13"/>
    </row>
    <row r="111" spans="2:8" s="7" customFormat="1" ht="26.25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6.25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6.25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6.25" customHeight="1" x14ac:dyDescent="0.4">
      <c r="B114" s="38"/>
      <c r="C114" s="38"/>
      <c r="D114" s="11" t="s">
        <v>89</v>
      </c>
      <c r="E114" s="13">
        <v>2200000</v>
      </c>
      <c r="F114" s="13">
        <v>2158453</v>
      </c>
      <c r="G114" s="13">
        <f>E114-F114</f>
        <v>41547</v>
      </c>
      <c r="H114" s="13"/>
    </row>
    <row r="115" spans="2:8" s="7" customFormat="1" ht="26.25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s="7" customFormat="1" ht="26.25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6.25" customHeight="1" x14ac:dyDescent="0.4">
      <c r="B117" s="38"/>
      <c r="C117" s="39"/>
      <c r="D117" s="15" t="s">
        <v>35</v>
      </c>
      <c r="E117" s="17">
        <f>+E109+E110+E116</f>
        <v>13500000</v>
      </c>
      <c r="F117" s="17">
        <f>+F109+F110+F116</f>
        <v>13458453</v>
      </c>
      <c r="G117" s="17">
        <f>E117-F117</f>
        <v>41547</v>
      </c>
      <c r="H117" s="17"/>
    </row>
    <row r="118" spans="2:8" s="7" customFormat="1" ht="26.25" customHeight="1" x14ac:dyDescent="0.4">
      <c r="B118" s="39"/>
      <c r="C118" s="21" t="s">
        <v>36</v>
      </c>
      <c r="D118" s="19"/>
      <c r="E118" s="20">
        <f xml:space="preserve"> +E108 - E117</f>
        <v>-13500000</v>
      </c>
      <c r="F118" s="20">
        <f xml:space="preserve"> +F108 - F117</f>
        <v>-13458453</v>
      </c>
      <c r="G118" s="20">
        <f>E118-F118</f>
        <v>-41547</v>
      </c>
      <c r="H118" s="20"/>
    </row>
    <row r="119" spans="2:8" s="7" customFormat="1" ht="26.25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15200000</v>
      </c>
      <c r="F119" s="13">
        <f>+F120+F121+F122+F123</f>
        <v>15200000</v>
      </c>
      <c r="G119" s="13">
        <f>E119-F119</f>
        <v>0</v>
      </c>
      <c r="H119" s="13"/>
    </row>
    <row r="120" spans="2:8" s="7" customFormat="1" ht="26.25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6.25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6.25" customHeight="1" x14ac:dyDescent="0.4">
      <c r="B122" s="38"/>
      <c r="C122" s="38"/>
      <c r="D122" s="11" t="s">
        <v>85</v>
      </c>
      <c r="E122" s="13">
        <v>14000000</v>
      </c>
      <c r="F122" s="13">
        <v>15200000</v>
      </c>
      <c r="G122" s="13">
        <f>E122-F122</f>
        <v>-1200000</v>
      </c>
      <c r="H122" s="13"/>
    </row>
    <row r="123" spans="2:8" s="7" customFormat="1" ht="26.25" customHeight="1" x14ac:dyDescent="0.4">
      <c r="B123" s="38"/>
      <c r="C123" s="38"/>
      <c r="D123" s="11" t="s">
        <v>84</v>
      </c>
      <c r="E123" s="13">
        <v>1200000</v>
      </c>
      <c r="F123" s="13"/>
      <c r="G123" s="13">
        <f>E123-F123</f>
        <v>1200000</v>
      </c>
      <c r="H123" s="13"/>
    </row>
    <row r="124" spans="2:8" s="7" customFormat="1" ht="26.25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6.25" customHeight="1" x14ac:dyDescent="0.4">
      <c r="B125" s="38"/>
      <c r="C125" s="38"/>
      <c r="D125" s="11" t="s">
        <v>63</v>
      </c>
      <c r="E125" s="13">
        <v>6676500</v>
      </c>
      <c r="F125" s="13">
        <v>40295459</v>
      </c>
      <c r="G125" s="13">
        <f>E125-F125</f>
        <v>-33618959</v>
      </c>
      <c r="H125" s="13"/>
    </row>
    <row r="126" spans="2:8" s="7" customFormat="1" ht="26.25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6.25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6.25" customHeight="1" x14ac:dyDescent="0.4">
      <c r="B128" s="38"/>
      <c r="C128" s="39"/>
      <c r="D128" s="15" t="s">
        <v>40</v>
      </c>
      <c r="E128" s="17">
        <f>+E119+E124+E125+E126</f>
        <v>21876500</v>
      </c>
      <c r="F128" s="17">
        <f>+F119+F124+F125+F126</f>
        <v>55495459</v>
      </c>
      <c r="G128" s="17">
        <f>E128-F128</f>
        <v>-33618959</v>
      </c>
      <c r="H128" s="17"/>
    </row>
    <row r="129" spans="2:8" s="7" customFormat="1" ht="26.25" customHeight="1" x14ac:dyDescent="0.4">
      <c r="B129" s="38"/>
      <c r="C129" s="37" t="s">
        <v>18</v>
      </c>
      <c r="D129" s="11" t="s">
        <v>41</v>
      </c>
      <c r="E129" s="13">
        <f>+E130+E131+E132+E133</f>
        <v>6400000</v>
      </c>
      <c r="F129" s="13">
        <f>+F130+F131+F132+F133</f>
        <v>6400000</v>
      </c>
      <c r="G129" s="13">
        <f>E129-F129</f>
        <v>0</v>
      </c>
      <c r="H129" s="13"/>
    </row>
    <row r="130" spans="2:8" s="7" customFormat="1" ht="26.25" customHeight="1" x14ac:dyDescent="0.4">
      <c r="B130" s="38"/>
      <c r="C130" s="38"/>
      <c r="D130" s="11" t="s">
        <v>82</v>
      </c>
      <c r="E130" s="13">
        <v>3200000</v>
      </c>
      <c r="F130" s="13">
        <v>3200000</v>
      </c>
      <c r="G130" s="13">
        <f>E130-F130</f>
        <v>0</v>
      </c>
      <c r="H130" s="13"/>
    </row>
    <row r="131" spans="2:8" s="7" customFormat="1" ht="26.25" customHeight="1" x14ac:dyDescent="0.4">
      <c r="B131" s="38"/>
      <c r="C131" s="38"/>
      <c r="D131" s="11" t="s">
        <v>81</v>
      </c>
      <c r="E131" s="13">
        <v>3200000</v>
      </c>
      <c r="F131" s="13">
        <v>3200000</v>
      </c>
      <c r="G131" s="13">
        <f>E131-F131</f>
        <v>0</v>
      </c>
      <c r="H131" s="13"/>
    </row>
    <row r="132" spans="2:8" s="7" customFormat="1" ht="26.25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6.25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s="7" customFormat="1" ht="26.25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6.25" customHeight="1" x14ac:dyDescent="0.4">
      <c r="B135" s="38"/>
      <c r="C135" s="38"/>
      <c r="D135" s="22" t="s">
        <v>62</v>
      </c>
      <c r="E135" s="23">
        <v>5755000</v>
      </c>
      <c r="F135" s="23">
        <v>41691999</v>
      </c>
      <c r="G135" s="23">
        <f>E135-F135</f>
        <v>-35936999</v>
      </c>
      <c r="H135" s="23"/>
    </row>
    <row r="136" spans="2:8" s="7" customFormat="1" ht="26.25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6.25" customHeight="1" x14ac:dyDescent="0.4">
      <c r="B137" s="38"/>
      <c r="C137" s="39"/>
      <c r="D137" s="24" t="s">
        <v>43</v>
      </c>
      <c r="E137" s="25">
        <f>+E129+E134+E135+E136</f>
        <v>12155000</v>
      </c>
      <c r="F137" s="25">
        <f>+F129+F134+F135+F136</f>
        <v>48091999</v>
      </c>
      <c r="G137" s="25">
        <f>E137-F137</f>
        <v>-35936999</v>
      </c>
      <c r="H137" s="25"/>
    </row>
    <row r="138" spans="2:8" s="7" customFormat="1" ht="26.25" customHeight="1" x14ac:dyDescent="0.4">
      <c r="B138" s="39"/>
      <c r="C138" s="21" t="s">
        <v>44</v>
      </c>
      <c r="D138" s="19"/>
      <c r="E138" s="20">
        <f xml:space="preserve"> +E128 - E137</f>
        <v>9721500</v>
      </c>
      <c r="F138" s="20">
        <f xml:space="preserve"> +F128 - F137</f>
        <v>7403460</v>
      </c>
      <c r="G138" s="20">
        <f>E138-F138</f>
        <v>2318040</v>
      </c>
      <c r="H138" s="20"/>
    </row>
    <row r="139" spans="2:8" s="7" customFormat="1" ht="26.25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6.25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6.25" customHeight="1" x14ac:dyDescent="0.4">
      <c r="B141" s="40" t="s">
        <v>46</v>
      </c>
      <c r="C141" s="18"/>
      <c r="D141" s="19"/>
      <c r="E141" s="20">
        <f xml:space="preserve"> +E103 +E118 +E138 - (E139 + E140)</f>
        <v>-744500</v>
      </c>
      <c r="F141" s="20">
        <f xml:space="preserve"> +F103 +F118 +F138 - (F139 + F140)</f>
        <v>-18472822</v>
      </c>
      <c r="G141" s="20">
        <f>E141-F141</f>
        <v>17728322</v>
      </c>
      <c r="H141" s="20"/>
    </row>
    <row r="142" spans="2:8" s="7" customFormat="1" ht="26.25" customHeight="1" x14ac:dyDescent="0.4">
      <c r="B142" s="21" t="s">
        <v>47</v>
      </c>
      <c r="C142" s="18"/>
      <c r="D142" s="19"/>
      <c r="E142" s="20"/>
      <c r="F142" s="20">
        <v>121178968</v>
      </c>
      <c r="G142" s="20">
        <f>E142-F142</f>
        <v>-121178968</v>
      </c>
      <c r="H142" s="20"/>
    </row>
    <row r="143" spans="2:8" s="7" customFormat="1" ht="26.25" customHeight="1" x14ac:dyDescent="0.4">
      <c r="B143" s="21" t="s">
        <v>48</v>
      </c>
      <c r="C143" s="18"/>
      <c r="D143" s="19"/>
      <c r="E143" s="20">
        <f xml:space="preserve"> +E141 +E142</f>
        <v>-744500</v>
      </c>
      <c r="F143" s="20">
        <f xml:space="preserve"> +F141 +F142</f>
        <v>102706146</v>
      </c>
      <c r="G143" s="20">
        <f>E143-F143</f>
        <v>-103450646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C15F-D983-478B-B2BA-B5D7A2497654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166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54" t="s">
        <v>4</v>
      </c>
      <c r="C5" s="54"/>
      <c r="D5" s="54"/>
      <c r="E5" s="53" t="s">
        <v>5</v>
      </c>
      <c r="F5" s="53" t="s">
        <v>6</v>
      </c>
      <c r="G5" s="53" t="s">
        <v>7</v>
      </c>
      <c r="H5" s="53" t="s">
        <v>8</v>
      </c>
    </row>
    <row r="6" spans="2:8" s="7" customFormat="1" ht="27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0</v>
      </c>
      <c r="F6" s="10">
        <f>+F7+F11+F14+F17+F20+F26</f>
        <v>235243</v>
      </c>
      <c r="G6" s="10">
        <f>E6-F6</f>
        <v>-235243</v>
      </c>
      <c r="H6" s="10"/>
    </row>
    <row r="7" spans="2:8" s="7" customFormat="1" ht="27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7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7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7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7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s="7" customFormat="1" ht="27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s="7" customFormat="1" ht="27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s="7" customFormat="1" ht="27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s="7" customFormat="1" ht="27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s="7" customFormat="1" ht="27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s="7" customFormat="1" ht="27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7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7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7" customHeight="1" x14ac:dyDescent="0.4">
      <c r="B20" s="38"/>
      <c r="C20" s="38"/>
      <c r="D20" s="11" t="s">
        <v>153</v>
      </c>
      <c r="E20" s="13">
        <f>+E21+E22+E23+E24+E25</f>
        <v>0</v>
      </c>
      <c r="F20" s="13">
        <f>+F21+F22+F23+F24+F25</f>
        <v>0</v>
      </c>
      <c r="G20" s="13">
        <f>E20-F20</f>
        <v>0</v>
      </c>
      <c r="H20" s="13"/>
    </row>
    <row r="21" spans="2:8" s="7" customFormat="1" ht="27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7" customHeight="1" x14ac:dyDescent="0.4">
      <c r="B22" s="38"/>
      <c r="C22" s="38"/>
      <c r="D22" s="11" t="s">
        <v>151</v>
      </c>
      <c r="E22" s="13"/>
      <c r="F22" s="13"/>
      <c r="G22" s="13">
        <f>E22-F22</f>
        <v>0</v>
      </c>
      <c r="H22" s="13"/>
    </row>
    <row r="23" spans="2:8" s="7" customFormat="1" ht="27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7" customHeight="1" x14ac:dyDescent="0.4">
      <c r="B24" s="38"/>
      <c r="C24" s="38"/>
      <c r="D24" s="11" t="s">
        <v>149</v>
      </c>
      <c r="E24" s="13"/>
      <c r="F24" s="13"/>
      <c r="G24" s="13">
        <f>E24-F24</f>
        <v>0</v>
      </c>
      <c r="H24" s="13"/>
    </row>
    <row r="25" spans="2:8" s="7" customFormat="1" ht="27" customHeight="1" x14ac:dyDescent="0.4">
      <c r="B25" s="38"/>
      <c r="C25" s="38"/>
      <c r="D25" s="11" t="s">
        <v>140</v>
      </c>
      <c r="E25" s="13"/>
      <c r="F25" s="13"/>
      <c r="G25" s="13">
        <f>E25-F25</f>
        <v>0</v>
      </c>
      <c r="H25" s="13"/>
    </row>
    <row r="26" spans="2:8" s="7" customFormat="1" ht="27" customHeight="1" x14ac:dyDescent="0.4">
      <c r="B26" s="38"/>
      <c r="C26" s="38"/>
      <c r="D26" s="11" t="s">
        <v>148</v>
      </c>
      <c r="E26" s="13">
        <f>+E27+E28+E29+E30+E31+E32+E33</f>
        <v>0</v>
      </c>
      <c r="F26" s="13">
        <f>+F27+F28+F29+F30+F31+F32+F33</f>
        <v>235243</v>
      </c>
      <c r="G26" s="13">
        <f>E26-F26</f>
        <v>-235243</v>
      </c>
      <c r="H26" s="13"/>
    </row>
    <row r="27" spans="2:8" s="7" customFormat="1" ht="27" customHeight="1" x14ac:dyDescent="0.4">
      <c r="B27" s="38"/>
      <c r="C27" s="38"/>
      <c r="D27" s="11" t="s">
        <v>147</v>
      </c>
      <c r="E27" s="13"/>
      <c r="F27" s="13">
        <v>160000</v>
      </c>
      <c r="G27" s="13">
        <f>E27-F27</f>
        <v>-160000</v>
      </c>
      <c r="H27" s="13"/>
    </row>
    <row r="28" spans="2:8" s="7" customFormat="1" ht="27" customHeight="1" x14ac:dyDescent="0.4">
      <c r="B28" s="38"/>
      <c r="C28" s="38"/>
      <c r="D28" s="11" t="s">
        <v>139</v>
      </c>
      <c r="E28" s="13"/>
      <c r="F28" s="13">
        <v>72000</v>
      </c>
      <c r="G28" s="13">
        <f>E28-F28</f>
        <v>-72000</v>
      </c>
      <c r="H28" s="13"/>
    </row>
    <row r="29" spans="2:8" s="7" customFormat="1" ht="27" customHeight="1" x14ac:dyDescent="0.4">
      <c r="B29" s="38"/>
      <c r="C29" s="38"/>
      <c r="D29" s="11" t="s">
        <v>146</v>
      </c>
      <c r="E29" s="13"/>
      <c r="F29" s="13"/>
      <c r="G29" s="13">
        <f>E29-F29</f>
        <v>0</v>
      </c>
      <c r="H29" s="13"/>
    </row>
    <row r="30" spans="2:8" s="7" customFormat="1" ht="27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7" customHeight="1" x14ac:dyDescent="0.4">
      <c r="B31" s="38"/>
      <c r="C31" s="38"/>
      <c r="D31" s="11" t="s">
        <v>144</v>
      </c>
      <c r="E31" s="13"/>
      <c r="F31" s="13"/>
      <c r="G31" s="13">
        <f>E31-F31</f>
        <v>0</v>
      </c>
      <c r="H31" s="13"/>
    </row>
    <row r="32" spans="2:8" s="7" customFormat="1" ht="27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7" customHeight="1" x14ac:dyDescent="0.4">
      <c r="B33" s="38"/>
      <c r="C33" s="38"/>
      <c r="D33" s="11" t="s">
        <v>138</v>
      </c>
      <c r="E33" s="13"/>
      <c r="F33" s="13">
        <v>3243</v>
      </c>
      <c r="G33" s="13">
        <f>E33-F33</f>
        <v>-3243</v>
      </c>
      <c r="H33" s="13"/>
    </row>
    <row r="34" spans="2:8" s="7" customFormat="1" ht="27" customHeight="1" x14ac:dyDescent="0.4">
      <c r="B34" s="38"/>
      <c r="C34" s="38"/>
      <c r="D34" s="11" t="s">
        <v>12</v>
      </c>
      <c r="E34" s="13">
        <f>+E35</f>
        <v>26660000</v>
      </c>
      <c r="F34" s="13">
        <f>+F35</f>
        <v>27461873</v>
      </c>
      <c r="G34" s="13">
        <f>E34-F34</f>
        <v>-801873</v>
      </c>
      <c r="H34" s="13"/>
    </row>
    <row r="35" spans="2:8" s="7" customFormat="1" ht="27" customHeight="1" x14ac:dyDescent="0.4">
      <c r="B35" s="38"/>
      <c r="C35" s="38"/>
      <c r="D35" s="11" t="s">
        <v>142</v>
      </c>
      <c r="E35" s="13">
        <f>+E36+E37+E38+E39</f>
        <v>26660000</v>
      </c>
      <c r="F35" s="13">
        <f>+F36+F37+F38+F39</f>
        <v>27461873</v>
      </c>
      <c r="G35" s="13">
        <f>E35-F35</f>
        <v>-801873</v>
      </c>
      <c r="H35" s="13"/>
    </row>
    <row r="36" spans="2:8" s="7" customFormat="1" ht="27" customHeight="1" x14ac:dyDescent="0.4">
      <c r="B36" s="38"/>
      <c r="C36" s="38"/>
      <c r="D36" s="11" t="s">
        <v>141</v>
      </c>
      <c r="E36" s="13">
        <v>2160000</v>
      </c>
      <c r="F36" s="13">
        <v>2160000</v>
      </c>
      <c r="G36" s="13">
        <f>E36-F36</f>
        <v>0</v>
      </c>
      <c r="H36" s="13"/>
    </row>
    <row r="37" spans="2:8" s="7" customFormat="1" ht="27" customHeight="1" x14ac:dyDescent="0.4">
      <c r="B37" s="38"/>
      <c r="C37" s="38"/>
      <c r="D37" s="11" t="s">
        <v>140</v>
      </c>
      <c r="E37" s="13">
        <v>7000000</v>
      </c>
      <c r="F37" s="13">
        <v>6932920</v>
      </c>
      <c r="G37" s="13">
        <f>E37-F37</f>
        <v>67080</v>
      </c>
      <c r="H37" s="13"/>
    </row>
    <row r="38" spans="2:8" s="7" customFormat="1" ht="27" customHeight="1" x14ac:dyDescent="0.4">
      <c r="B38" s="38"/>
      <c r="C38" s="38"/>
      <c r="D38" s="11" t="s">
        <v>139</v>
      </c>
      <c r="E38" s="13">
        <v>17000000</v>
      </c>
      <c r="F38" s="13">
        <v>17655000</v>
      </c>
      <c r="G38" s="13">
        <f>E38-F38</f>
        <v>-655000</v>
      </c>
      <c r="H38" s="13"/>
    </row>
    <row r="39" spans="2:8" s="7" customFormat="1" ht="27" customHeight="1" x14ac:dyDescent="0.4">
      <c r="B39" s="38"/>
      <c r="C39" s="38"/>
      <c r="D39" s="11" t="s">
        <v>138</v>
      </c>
      <c r="E39" s="13">
        <v>500000</v>
      </c>
      <c r="F39" s="13">
        <v>713953</v>
      </c>
      <c r="G39" s="13">
        <f>E39-F39</f>
        <v>-213953</v>
      </c>
      <c r="H39" s="13"/>
    </row>
    <row r="40" spans="2:8" s="7" customFormat="1" ht="27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7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s="7" customFormat="1" ht="27" customHeight="1" x14ac:dyDescent="0.4">
      <c r="B42" s="38"/>
      <c r="C42" s="38"/>
      <c r="D42" s="11" t="s">
        <v>15</v>
      </c>
      <c r="E42" s="13"/>
      <c r="F42" s="13"/>
      <c r="G42" s="13">
        <f>E42-F42</f>
        <v>0</v>
      </c>
      <c r="H42" s="13"/>
    </row>
    <row r="43" spans="2:8" s="7" customFormat="1" ht="27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1615</v>
      </c>
      <c r="G43" s="13">
        <f>E43-F43</f>
        <v>-1615</v>
      </c>
      <c r="H43" s="13"/>
    </row>
    <row r="44" spans="2:8" s="7" customFormat="1" ht="27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7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7" customHeight="1" x14ac:dyDescent="0.4">
      <c r="B46" s="38"/>
      <c r="C46" s="38"/>
      <c r="D46" s="11" t="s">
        <v>135</v>
      </c>
      <c r="E46" s="13"/>
      <c r="F46" s="13">
        <v>1615</v>
      </c>
      <c r="G46" s="13">
        <f>E46-F46</f>
        <v>-1615</v>
      </c>
      <c r="H46" s="13"/>
    </row>
    <row r="47" spans="2:8" s="7" customFormat="1" ht="27" customHeight="1" x14ac:dyDescent="0.4">
      <c r="B47" s="38"/>
      <c r="C47" s="39"/>
      <c r="D47" s="15" t="s">
        <v>17</v>
      </c>
      <c r="E47" s="17">
        <f>+E6+E34+E40+E41+E42+E43</f>
        <v>26660000</v>
      </c>
      <c r="F47" s="17">
        <f>+F6+F34+F40+F41+F42+F43</f>
        <v>27698731</v>
      </c>
      <c r="G47" s="17">
        <f>E47-F47</f>
        <v>-1038731</v>
      </c>
      <c r="H47" s="17"/>
    </row>
    <row r="48" spans="2:8" s="7" customFormat="1" ht="27" customHeight="1" x14ac:dyDescent="0.4">
      <c r="B48" s="38"/>
      <c r="C48" s="37" t="s">
        <v>18</v>
      </c>
      <c r="D48" s="11" t="s">
        <v>19</v>
      </c>
      <c r="E48" s="13">
        <f>+E49+E50+E51+E52+E53+E54</f>
        <v>11341500</v>
      </c>
      <c r="F48" s="13">
        <f>+F49+F50+F51+F52+F53+F54</f>
        <v>11273917</v>
      </c>
      <c r="G48" s="13">
        <f>E48-F48</f>
        <v>67583</v>
      </c>
      <c r="H48" s="13"/>
    </row>
    <row r="49" spans="2:8" s="7" customFormat="1" ht="27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7" customHeight="1" x14ac:dyDescent="0.4">
      <c r="B50" s="38"/>
      <c r="C50" s="38"/>
      <c r="D50" s="11" t="s">
        <v>133</v>
      </c>
      <c r="E50" s="13">
        <v>4220000</v>
      </c>
      <c r="F50" s="13">
        <v>4168950</v>
      </c>
      <c r="G50" s="13">
        <f>E50-F50</f>
        <v>51050</v>
      </c>
      <c r="H50" s="13"/>
    </row>
    <row r="51" spans="2:8" s="7" customFormat="1" ht="27" customHeight="1" x14ac:dyDescent="0.4">
      <c r="B51" s="38"/>
      <c r="C51" s="38"/>
      <c r="D51" s="11" t="s">
        <v>132</v>
      </c>
      <c r="E51" s="13">
        <v>700000</v>
      </c>
      <c r="F51" s="13">
        <v>616760</v>
      </c>
      <c r="G51" s="13">
        <f>E51-F51</f>
        <v>83240</v>
      </c>
      <c r="H51" s="13"/>
    </row>
    <row r="52" spans="2:8" s="7" customFormat="1" ht="27" customHeight="1" x14ac:dyDescent="0.4">
      <c r="B52" s="38"/>
      <c r="C52" s="38"/>
      <c r="D52" s="11" t="s">
        <v>131</v>
      </c>
      <c r="E52" s="13">
        <v>4610000</v>
      </c>
      <c r="F52" s="13">
        <v>4632570</v>
      </c>
      <c r="G52" s="13">
        <f>E52-F52</f>
        <v>-22570</v>
      </c>
      <c r="H52" s="13"/>
    </row>
    <row r="53" spans="2:8" s="7" customFormat="1" ht="27" customHeight="1" x14ac:dyDescent="0.4">
      <c r="B53" s="38"/>
      <c r="C53" s="38"/>
      <c r="D53" s="11" t="s">
        <v>130</v>
      </c>
      <c r="E53" s="13">
        <v>311500</v>
      </c>
      <c r="F53" s="13">
        <v>311500</v>
      </c>
      <c r="G53" s="13">
        <f>E53-F53</f>
        <v>0</v>
      </c>
      <c r="H53" s="13"/>
    </row>
    <row r="54" spans="2:8" s="7" customFormat="1" ht="27" customHeight="1" x14ac:dyDescent="0.4">
      <c r="B54" s="38"/>
      <c r="C54" s="38"/>
      <c r="D54" s="11" t="s">
        <v>129</v>
      </c>
      <c r="E54" s="13">
        <v>1500000</v>
      </c>
      <c r="F54" s="13">
        <v>1544137</v>
      </c>
      <c r="G54" s="13">
        <f>E54-F54</f>
        <v>-44137</v>
      </c>
      <c r="H54" s="13"/>
    </row>
    <row r="55" spans="2:8" s="7" customFormat="1" ht="27" customHeight="1" x14ac:dyDescent="0.4">
      <c r="B55" s="38"/>
      <c r="C55" s="38"/>
      <c r="D55" s="11" t="s">
        <v>20</v>
      </c>
      <c r="E55" s="13">
        <f>+E56+E57+E58+E59+E60+E61+E62+E63+E64+E65+E66+E67+E68+E69+E70</f>
        <v>3590000</v>
      </c>
      <c r="F55" s="13">
        <f>+F56+F57+F58+F59+F60+F61+F62+F63+F64+F65+F66+F67+F68+F69+F70</f>
        <v>8598781</v>
      </c>
      <c r="G55" s="13">
        <f>E55-F55</f>
        <v>-5008781</v>
      </c>
      <c r="H55" s="13"/>
    </row>
    <row r="56" spans="2:8" s="7" customFormat="1" ht="27" customHeight="1" x14ac:dyDescent="0.4">
      <c r="B56" s="38"/>
      <c r="C56" s="38"/>
      <c r="D56" s="11" t="s">
        <v>128</v>
      </c>
      <c r="E56" s="13">
        <v>3000000</v>
      </c>
      <c r="F56" s="13">
        <v>2778504</v>
      </c>
      <c r="G56" s="13">
        <f>E56-F56</f>
        <v>221496</v>
      </c>
      <c r="H56" s="13"/>
    </row>
    <row r="57" spans="2:8" s="7" customFormat="1" ht="27" customHeight="1" x14ac:dyDescent="0.4">
      <c r="B57" s="38"/>
      <c r="C57" s="38"/>
      <c r="D57" s="11" t="s">
        <v>127</v>
      </c>
      <c r="E57" s="13"/>
      <c r="F57" s="13"/>
      <c r="G57" s="13">
        <f>E57-F57</f>
        <v>0</v>
      </c>
      <c r="H57" s="13"/>
    </row>
    <row r="58" spans="2:8" s="7" customFormat="1" ht="27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7" customHeight="1" x14ac:dyDescent="0.4">
      <c r="B59" s="38"/>
      <c r="C59" s="38"/>
      <c r="D59" s="11" t="s">
        <v>125</v>
      </c>
      <c r="E59" s="13">
        <v>100000</v>
      </c>
      <c r="F59" s="13">
        <v>66432</v>
      </c>
      <c r="G59" s="13">
        <f>E59-F59</f>
        <v>33568</v>
      </c>
      <c r="H59" s="13"/>
    </row>
    <row r="60" spans="2:8" s="7" customFormat="1" ht="27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7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7" customHeight="1" x14ac:dyDescent="0.4">
      <c r="B62" s="38"/>
      <c r="C62" s="38"/>
      <c r="D62" s="11" t="s">
        <v>122</v>
      </c>
      <c r="E62" s="13">
        <v>70000</v>
      </c>
      <c r="F62" s="13">
        <v>77757</v>
      </c>
      <c r="G62" s="13">
        <f>E62-F62</f>
        <v>-7757</v>
      </c>
      <c r="H62" s="13"/>
    </row>
    <row r="63" spans="2:8" s="7" customFormat="1" ht="27" customHeight="1" x14ac:dyDescent="0.4">
      <c r="B63" s="38"/>
      <c r="C63" s="38"/>
      <c r="D63" s="11" t="s">
        <v>112</v>
      </c>
      <c r="E63" s="13"/>
      <c r="F63" s="13">
        <v>4821670</v>
      </c>
      <c r="G63" s="13">
        <f>E63-F63</f>
        <v>-4821670</v>
      </c>
      <c r="H63" s="13"/>
    </row>
    <row r="64" spans="2:8" s="7" customFormat="1" ht="27" customHeight="1" x14ac:dyDescent="0.4">
      <c r="B64" s="38"/>
      <c r="C64" s="38"/>
      <c r="D64" s="11" t="s">
        <v>111</v>
      </c>
      <c r="E64" s="13">
        <v>150000</v>
      </c>
      <c r="F64" s="13">
        <v>118715</v>
      </c>
      <c r="G64" s="13">
        <f>E64-F64</f>
        <v>31285</v>
      </c>
      <c r="H64" s="13"/>
    </row>
    <row r="65" spans="2:8" s="7" customFormat="1" ht="27" customHeight="1" x14ac:dyDescent="0.4">
      <c r="B65" s="38"/>
      <c r="C65" s="38"/>
      <c r="D65" s="11" t="s">
        <v>121</v>
      </c>
      <c r="E65" s="13">
        <v>150000</v>
      </c>
      <c r="F65" s="13">
        <v>216814</v>
      </c>
      <c r="G65" s="13">
        <f>E65-F65</f>
        <v>-66814</v>
      </c>
      <c r="H65" s="13"/>
    </row>
    <row r="66" spans="2:8" s="7" customFormat="1" ht="27" customHeight="1" x14ac:dyDescent="0.4">
      <c r="B66" s="38"/>
      <c r="C66" s="38"/>
      <c r="D66" s="11" t="s">
        <v>104</v>
      </c>
      <c r="E66" s="13"/>
      <c r="F66" s="13">
        <v>14409</v>
      </c>
      <c r="G66" s="13">
        <f>E66-F66</f>
        <v>-14409</v>
      </c>
      <c r="H66" s="13"/>
    </row>
    <row r="67" spans="2:8" s="7" customFormat="1" ht="27" customHeight="1" x14ac:dyDescent="0.4">
      <c r="B67" s="38"/>
      <c r="C67" s="38"/>
      <c r="D67" s="11" t="s">
        <v>103</v>
      </c>
      <c r="E67" s="13">
        <v>120000</v>
      </c>
      <c r="F67" s="13">
        <v>117690</v>
      </c>
      <c r="G67" s="13">
        <f>E67-F67</f>
        <v>2310</v>
      </c>
      <c r="H67" s="13"/>
    </row>
    <row r="68" spans="2:8" s="7" customFormat="1" ht="27" customHeight="1" x14ac:dyDescent="0.4">
      <c r="B68" s="38"/>
      <c r="C68" s="38"/>
      <c r="D68" s="11" t="s">
        <v>120</v>
      </c>
      <c r="E68" s="13"/>
      <c r="F68" s="13"/>
      <c r="G68" s="13">
        <f>E68-F68</f>
        <v>0</v>
      </c>
      <c r="H68" s="13"/>
    </row>
    <row r="69" spans="2:8" s="7" customFormat="1" ht="27" customHeight="1" x14ac:dyDescent="0.4">
      <c r="B69" s="38"/>
      <c r="C69" s="38"/>
      <c r="D69" s="11" t="s">
        <v>119</v>
      </c>
      <c r="E69" s="13"/>
      <c r="F69" s="13">
        <v>386790</v>
      </c>
      <c r="G69" s="13">
        <f>E69-F69</f>
        <v>-386790</v>
      </c>
      <c r="H69" s="13"/>
    </row>
    <row r="70" spans="2:8" s="7" customFormat="1" ht="27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7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8745000</v>
      </c>
      <c r="F71" s="13">
        <f>+F72+F73+F74+F75+F76+F77+F78+F79+F80+F81+F82+F83+F84+F85+F86+F87+F88+F89+F90+F91+F92+F93+F94</f>
        <v>3717601</v>
      </c>
      <c r="G71" s="13">
        <f>E71-F71</f>
        <v>5027399</v>
      </c>
      <c r="H71" s="13"/>
    </row>
    <row r="72" spans="2:8" s="7" customFormat="1" ht="27" customHeight="1" x14ac:dyDescent="0.4">
      <c r="B72" s="38"/>
      <c r="C72" s="38"/>
      <c r="D72" s="11" t="s">
        <v>118</v>
      </c>
      <c r="E72" s="13">
        <v>80000</v>
      </c>
      <c r="F72" s="13">
        <v>119530</v>
      </c>
      <c r="G72" s="13">
        <f>E72-F72</f>
        <v>-39530</v>
      </c>
      <c r="H72" s="13"/>
    </row>
    <row r="73" spans="2:8" s="7" customFormat="1" ht="27" customHeight="1" x14ac:dyDescent="0.4">
      <c r="B73" s="38"/>
      <c r="C73" s="38"/>
      <c r="D73" s="11" t="s">
        <v>117</v>
      </c>
      <c r="E73" s="13">
        <v>30000</v>
      </c>
      <c r="F73" s="13">
        <v>39900</v>
      </c>
      <c r="G73" s="13">
        <f>E73-F73</f>
        <v>-9900</v>
      </c>
      <c r="H73" s="13"/>
    </row>
    <row r="74" spans="2:8" s="7" customFormat="1" ht="27" customHeight="1" x14ac:dyDescent="0.4">
      <c r="B74" s="38"/>
      <c r="C74" s="38"/>
      <c r="D74" s="11" t="s">
        <v>116</v>
      </c>
      <c r="E74" s="13">
        <v>10000</v>
      </c>
      <c r="F74" s="13"/>
      <c r="G74" s="13">
        <f>E74-F74</f>
        <v>10000</v>
      </c>
      <c r="H74" s="13"/>
    </row>
    <row r="75" spans="2:8" s="7" customFormat="1" ht="27" customHeight="1" x14ac:dyDescent="0.4">
      <c r="B75" s="38"/>
      <c r="C75" s="38"/>
      <c r="D75" s="11" t="s">
        <v>115</v>
      </c>
      <c r="E75" s="13">
        <v>10000</v>
      </c>
      <c r="F75" s="13">
        <v>3000</v>
      </c>
      <c r="G75" s="13">
        <f>E75-F75</f>
        <v>7000</v>
      </c>
      <c r="H75" s="13"/>
    </row>
    <row r="76" spans="2:8" s="7" customFormat="1" ht="27" customHeight="1" x14ac:dyDescent="0.4">
      <c r="B76" s="38"/>
      <c r="C76" s="38"/>
      <c r="D76" s="11" t="s">
        <v>114</v>
      </c>
      <c r="E76" s="13">
        <v>100000</v>
      </c>
      <c r="F76" s="13">
        <v>32641</v>
      </c>
      <c r="G76" s="13">
        <f>E76-F76</f>
        <v>67359</v>
      </c>
      <c r="H76" s="13"/>
    </row>
    <row r="77" spans="2:8" s="7" customFormat="1" ht="27" customHeight="1" x14ac:dyDescent="0.4">
      <c r="B77" s="38"/>
      <c r="C77" s="38"/>
      <c r="D77" s="11" t="s">
        <v>113</v>
      </c>
      <c r="E77" s="13">
        <v>10000</v>
      </c>
      <c r="F77" s="13">
        <v>2229</v>
      </c>
      <c r="G77" s="13">
        <f>E77-F77</f>
        <v>7771</v>
      </c>
      <c r="H77" s="13"/>
    </row>
    <row r="78" spans="2:8" s="7" customFormat="1" ht="27" customHeight="1" x14ac:dyDescent="0.4">
      <c r="B78" s="38"/>
      <c r="C78" s="38"/>
      <c r="D78" s="11" t="s">
        <v>112</v>
      </c>
      <c r="E78" s="13">
        <v>5000000</v>
      </c>
      <c r="F78" s="13"/>
      <c r="G78" s="13">
        <f>E78-F78</f>
        <v>5000000</v>
      </c>
      <c r="H78" s="13"/>
    </row>
    <row r="79" spans="2:8" s="7" customFormat="1" ht="27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7" customHeight="1" x14ac:dyDescent="0.4">
      <c r="B80" s="38"/>
      <c r="C80" s="38"/>
      <c r="D80" s="11" t="s">
        <v>110</v>
      </c>
      <c r="E80" s="13">
        <v>150000</v>
      </c>
      <c r="F80" s="13">
        <v>142450</v>
      </c>
      <c r="G80" s="13">
        <f>E80-F80</f>
        <v>7550</v>
      </c>
      <c r="H80" s="13"/>
    </row>
    <row r="81" spans="2:8" s="7" customFormat="1" ht="27" customHeight="1" x14ac:dyDescent="0.4">
      <c r="B81" s="38"/>
      <c r="C81" s="38"/>
      <c r="D81" s="11" t="s">
        <v>109</v>
      </c>
      <c r="E81" s="13">
        <v>50000</v>
      </c>
      <c r="F81" s="13">
        <v>33028</v>
      </c>
      <c r="G81" s="13">
        <f>E81-F81</f>
        <v>16972</v>
      </c>
      <c r="H81" s="13"/>
    </row>
    <row r="82" spans="2:8" s="7" customFormat="1" ht="27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7" customHeight="1" x14ac:dyDescent="0.4">
      <c r="B83" s="38"/>
      <c r="C83" s="38"/>
      <c r="D83" s="11" t="s">
        <v>107</v>
      </c>
      <c r="E83" s="13"/>
      <c r="F83" s="13"/>
      <c r="G83" s="13">
        <f>E83-F83</f>
        <v>0</v>
      </c>
      <c r="H83" s="13"/>
    </row>
    <row r="84" spans="2:8" s="7" customFormat="1" ht="27" customHeight="1" x14ac:dyDescent="0.4">
      <c r="B84" s="38"/>
      <c r="C84" s="38"/>
      <c r="D84" s="11" t="s">
        <v>106</v>
      </c>
      <c r="E84" s="13">
        <v>3000000</v>
      </c>
      <c r="F84" s="13">
        <v>2835500</v>
      </c>
      <c r="G84" s="13">
        <f>E84-F84</f>
        <v>164500</v>
      </c>
      <c r="H84" s="13"/>
    </row>
    <row r="85" spans="2:8" s="7" customFormat="1" ht="27" customHeight="1" x14ac:dyDescent="0.4">
      <c r="B85" s="38"/>
      <c r="C85" s="38"/>
      <c r="D85" s="11" t="s">
        <v>105</v>
      </c>
      <c r="E85" s="13">
        <v>30000</v>
      </c>
      <c r="F85" s="13">
        <v>36300</v>
      </c>
      <c r="G85" s="13">
        <f>E85-F85</f>
        <v>-6300</v>
      </c>
      <c r="H85" s="13"/>
    </row>
    <row r="86" spans="2:8" s="7" customFormat="1" ht="27" customHeight="1" x14ac:dyDescent="0.4">
      <c r="B86" s="38"/>
      <c r="C86" s="38"/>
      <c r="D86" s="11" t="s">
        <v>104</v>
      </c>
      <c r="E86" s="13">
        <v>20000</v>
      </c>
      <c r="F86" s="13">
        <v>228443</v>
      </c>
      <c r="G86" s="13">
        <f>E86-F86</f>
        <v>-208443</v>
      </c>
      <c r="H86" s="13"/>
    </row>
    <row r="87" spans="2:8" s="7" customFormat="1" ht="27" customHeight="1" x14ac:dyDescent="0.4">
      <c r="B87" s="38"/>
      <c r="C87" s="38"/>
      <c r="D87" s="11" t="s">
        <v>103</v>
      </c>
      <c r="E87" s="13"/>
      <c r="F87" s="13"/>
      <c r="G87" s="13">
        <f>E87-F87</f>
        <v>0</v>
      </c>
      <c r="H87" s="13"/>
    </row>
    <row r="88" spans="2:8" s="7" customFormat="1" ht="27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7" customHeight="1" x14ac:dyDescent="0.4">
      <c r="B89" s="38"/>
      <c r="C89" s="38"/>
      <c r="D89" s="11" t="s">
        <v>101</v>
      </c>
      <c r="E89" s="13">
        <v>5000</v>
      </c>
      <c r="F89" s="13"/>
      <c r="G89" s="13">
        <f>E89-F89</f>
        <v>5000</v>
      </c>
      <c r="H89" s="13"/>
    </row>
    <row r="90" spans="2:8" s="7" customFormat="1" ht="27" customHeight="1" x14ac:dyDescent="0.4">
      <c r="B90" s="38"/>
      <c r="C90" s="38"/>
      <c r="D90" s="11" t="s">
        <v>100</v>
      </c>
      <c r="E90" s="13">
        <v>150000</v>
      </c>
      <c r="F90" s="13">
        <v>173580</v>
      </c>
      <c r="G90" s="13">
        <f>E90-F90</f>
        <v>-23580</v>
      </c>
      <c r="H90" s="13"/>
    </row>
    <row r="91" spans="2:8" s="7" customFormat="1" ht="27" customHeight="1" x14ac:dyDescent="0.4">
      <c r="B91" s="38"/>
      <c r="C91" s="38"/>
      <c r="D91" s="11" t="s">
        <v>99</v>
      </c>
      <c r="E91" s="13">
        <v>10000</v>
      </c>
      <c r="F91" s="13"/>
      <c r="G91" s="13">
        <f>E91-F91</f>
        <v>10000</v>
      </c>
      <c r="H91" s="13"/>
    </row>
    <row r="92" spans="2:8" s="7" customFormat="1" ht="27" customHeight="1" x14ac:dyDescent="0.4">
      <c r="B92" s="38"/>
      <c r="C92" s="38"/>
      <c r="D92" s="11" t="s">
        <v>98</v>
      </c>
      <c r="E92" s="13">
        <v>90000</v>
      </c>
      <c r="F92" s="13">
        <v>71000</v>
      </c>
      <c r="G92" s="13">
        <f>E92-F92</f>
        <v>19000</v>
      </c>
      <c r="H92" s="13"/>
    </row>
    <row r="93" spans="2:8" s="7" customFormat="1" ht="27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7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7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7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s="7" customFormat="1" ht="27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0</v>
      </c>
      <c r="G97" s="13">
        <f>E97-F97</f>
        <v>0</v>
      </c>
      <c r="H97" s="13"/>
    </row>
    <row r="98" spans="2:8" s="7" customFormat="1" ht="27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7" customHeight="1" x14ac:dyDescent="0.4">
      <c r="B99" s="38"/>
      <c r="C99" s="38"/>
      <c r="D99" s="11" t="s">
        <v>96</v>
      </c>
      <c r="E99" s="13"/>
      <c r="F99" s="13"/>
      <c r="G99" s="13">
        <f>E99-F99</f>
        <v>0</v>
      </c>
      <c r="H99" s="13"/>
    </row>
    <row r="100" spans="2:8" s="7" customFormat="1" ht="27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7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7" customHeight="1" x14ac:dyDescent="0.4">
      <c r="B102" s="38"/>
      <c r="C102" s="39"/>
      <c r="D102" s="15" t="s">
        <v>26</v>
      </c>
      <c r="E102" s="17">
        <f>+E48+E55+E71+E95+E96+E97+E100</f>
        <v>23676500</v>
      </c>
      <c r="F102" s="17">
        <f>+F48+F55+F71+F95+F96+F97+F100</f>
        <v>23590299</v>
      </c>
      <c r="G102" s="17">
        <f>E102-F102</f>
        <v>86201</v>
      </c>
      <c r="H102" s="17"/>
    </row>
    <row r="103" spans="2:8" s="7" customFormat="1" ht="27" customHeight="1" x14ac:dyDescent="0.4">
      <c r="B103" s="39"/>
      <c r="C103" s="18" t="s">
        <v>27</v>
      </c>
      <c r="D103" s="19"/>
      <c r="E103" s="20">
        <f xml:space="preserve"> +E47 - E102</f>
        <v>2983500</v>
      </c>
      <c r="F103" s="20">
        <f xml:space="preserve"> +F47 - F102</f>
        <v>4108432</v>
      </c>
      <c r="G103" s="20">
        <f>E103-F103</f>
        <v>-1124932</v>
      </c>
      <c r="H103" s="20"/>
    </row>
    <row r="104" spans="2:8" s="7" customFormat="1" ht="27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7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7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7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7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7" customHeight="1" x14ac:dyDescent="0.4">
      <c r="B109" s="38"/>
      <c r="C109" s="37" t="s">
        <v>18</v>
      </c>
      <c r="D109" s="11" t="s">
        <v>32</v>
      </c>
      <c r="E109" s="13">
        <v>2200000</v>
      </c>
      <c r="F109" s="13">
        <v>2200000</v>
      </c>
      <c r="G109" s="13">
        <f>E109-F109</f>
        <v>0</v>
      </c>
      <c r="H109" s="13"/>
    </row>
    <row r="110" spans="2:8" s="7" customFormat="1" ht="27" customHeight="1" x14ac:dyDescent="0.4">
      <c r="B110" s="38"/>
      <c r="C110" s="38"/>
      <c r="D110" s="11" t="s">
        <v>33</v>
      </c>
      <c r="E110" s="13">
        <f>+E111+E112+E113+E114+E115</f>
        <v>366300</v>
      </c>
      <c r="F110" s="13">
        <f>+F111+F112+F113+F114+F115</f>
        <v>366300</v>
      </c>
      <c r="G110" s="13">
        <f>E110-F110</f>
        <v>0</v>
      </c>
      <c r="H110" s="13"/>
    </row>
    <row r="111" spans="2:8" s="7" customFormat="1" ht="27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7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7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7" customHeight="1" x14ac:dyDescent="0.4">
      <c r="B114" s="38"/>
      <c r="C114" s="38"/>
      <c r="D114" s="11" t="s">
        <v>89</v>
      </c>
      <c r="E114" s="13">
        <v>366300</v>
      </c>
      <c r="F114" s="13">
        <v>366300</v>
      </c>
      <c r="G114" s="13">
        <f>E114-F114</f>
        <v>0</v>
      </c>
      <c r="H114" s="13"/>
    </row>
    <row r="115" spans="2:8" s="7" customFormat="1" ht="27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s="7" customFormat="1" ht="27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7" customHeight="1" x14ac:dyDescent="0.4">
      <c r="B117" s="38"/>
      <c r="C117" s="39"/>
      <c r="D117" s="15" t="s">
        <v>35</v>
      </c>
      <c r="E117" s="17">
        <f>+E109+E110+E116</f>
        <v>2566300</v>
      </c>
      <c r="F117" s="17">
        <f>+F109+F110+F116</f>
        <v>2566300</v>
      </c>
      <c r="G117" s="17">
        <f>E117-F117</f>
        <v>0</v>
      </c>
      <c r="H117" s="17"/>
    </row>
    <row r="118" spans="2:8" s="7" customFormat="1" ht="27" customHeight="1" x14ac:dyDescent="0.4">
      <c r="B118" s="39"/>
      <c r="C118" s="21" t="s">
        <v>36</v>
      </c>
      <c r="D118" s="19"/>
      <c r="E118" s="20">
        <f xml:space="preserve"> +E108 - E117</f>
        <v>-2566300</v>
      </c>
      <c r="F118" s="20">
        <f xml:space="preserve"> +F108 - F117</f>
        <v>-2566300</v>
      </c>
      <c r="G118" s="20">
        <f>E118-F118</f>
        <v>0</v>
      </c>
      <c r="H118" s="20"/>
    </row>
    <row r="119" spans="2:8" s="7" customFormat="1" ht="27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s="7" customFormat="1" ht="27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7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7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7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7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7" customHeight="1" x14ac:dyDescent="0.4">
      <c r="B125" s="38"/>
      <c r="C125" s="38"/>
      <c r="D125" s="11" t="s">
        <v>63</v>
      </c>
      <c r="E125" s="13"/>
      <c r="F125" s="13">
        <v>3498300</v>
      </c>
      <c r="G125" s="13">
        <f>E125-F125</f>
        <v>-3498300</v>
      </c>
      <c r="H125" s="13"/>
    </row>
    <row r="126" spans="2:8" s="7" customFormat="1" ht="27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7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7" customHeight="1" x14ac:dyDescent="0.4">
      <c r="B128" s="38"/>
      <c r="C128" s="39"/>
      <c r="D128" s="15" t="s">
        <v>40</v>
      </c>
      <c r="E128" s="17">
        <f>+E119+E124+E125+E126</f>
        <v>0</v>
      </c>
      <c r="F128" s="17">
        <f>+F119+F124+F125+F126</f>
        <v>3498300</v>
      </c>
      <c r="G128" s="17">
        <f>E128-F128</f>
        <v>-3498300</v>
      </c>
      <c r="H128" s="17"/>
    </row>
    <row r="129" spans="2:8" s="7" customFormat="1" ht="27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0</v>
      </c>
      <c r="G129" s="13">
        <f>E129-F129</f>
        <v>0</v>
      </c>
      <c r="H129" s="13"/>
    </row>
    <row r="130" spans="2:8" s="7" customFormat="1" ht="27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7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7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7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s="7" customFormat="1" ht="27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7" customHeight="1" x14ac:dyDescent="0.4">
      <c r="B135" s="38"/>
      <c r="C135" s="38"/>
      <c r="D135" s="22" t="s">
        <v>62</v>
      </c>
      <c r="E135" s="23">
        <v>4063500</v>
      </c>
      <c r="F135" s="23">
        <v>10800000</v>
      </c>
      <c r="G135" s="23">
        <f>E135-F135</f>
        <v>-6736500</v>
      </c>
      <c r="H135" s="23"/>
    </row>
    <row r="136" spans="2:8" s="7" customFormat="1" ht="27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7" customHeight="1" x14ac:dyDescent="0.4">
      <c r="B137" s="38"/>
      <c r="C137" s="39"/>
      <c r="D137" s="24" t="s">
        <v>43</v>
      </c>
      <c r="E137" s="25">
        <f>+E129+E134+E135+E136</f>
        <v>4063500</v>
      </c>
      <c r="F137" s="25">
        <f>+F129+F134+F135+F136</f>
        <v>10800000</v>
      </c>
      <c r="G137" s="25">
        <f>E137-F137</f>
        <v>-6736500</v>
      </c>
      <c r="H137" s="25"/>
    </row>
    <row r="138" spans="2:8" s="7" customFormat="1" ht="27" customHeight="1" x14ac:dyDescent="0.4">
      <c r="B138" s="39"/>
      <c r="C138" s="21" t="s">
        <v>44</v>
      </c>
      <c r="D138" s="19"/>
      <c r="E138" s="20">
        <f xml:space="preserve"> +E128 - E137</f>
        <v>-4063500</v>
      </c>
      <c r="F138" s="20">
        <f xml:space="preserve"> +F128 - F137</f>
        <v>-7301700</v>
      </c>
      <c r="G138" s="20">
        <f>E138-F138</f>
        <v>3238200</v>
      </c>
      <c r="H138" s="20"/>
    </row>
    <row r="139" spans="2:8" s="7" customFormat="1" ht="27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7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7" customHeight="1" x14ac:dyDescent="0.4">
      <c r="B141" s="40" t="s">
        <v>46</v>
      </c>
      <c r="C141" s="18"/>
      <c r="D141" s="19"/>
      <c r="E141" s="20">
        <f xml:space="preserve"> +E103 +E118 +E138 - (E139 + E140)</f>
        <v>-3646300</v>
      </c>
      <c r="F141" s="20">
        <f xml:space="preserve"> +F103 +F118 +F138 - (F139 + F140)</f>
        <v>-5759568</v>
      </c>
      <c r="G141" s="20">
        <f>E141-F141</f>
        <v>2113268</v>
      </c>
      <c r="H141" s="20"/>
    </row>
    <row r="142" spans="2:8" s="7" customFormat="1" ht="27" customHeight="1" x14ac:dyDescent="0.4">
      <c r="B142" s="21" t="s">
        <v>47</v>
      </c>
      <c r="C142" s="18"/>
      <c r="D142" s="19"/>
      <c r="E142" s="20"/>
      <c r="F142" s="20">
        <v>8989728</v>
      </c>
      <c r="G142" s="20">
        <f>E142-F142</f>
        <v>-8989728</v>
      </c>
      <c r="H142" s="20"/>
    </row>
    <row r="143" spans="2:8" s="7" customFormat="1" ht="27" customHeight="1" x14ac:dyDescent="0.4">
      <c r="B143" s="21" t="s">
        <v>48</v>
      </c>
      <c r="C143" s="18"/>
      <c r="D143" s="19"/>
      <c r="E143" s="20">
        <f xml:space="preserve"> +E141 +E142</f>
        <v>-3646300</v>
      </c>
      <c r="F143" s="20">
        <f xml:space="preserve"> +F141 +F142</f>
        <v>3230160</v>
      </c>
      <c r="G143" s="20">
        <f>E143-F143</f>
        <v>-6876460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3A458-9A7E-4FB4-9662-8087BEE54262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167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54" t="s">
        <v>4</v>
      </c>
      <c r="C5" s="54"/>
      <c r="D5" s="54"/>
      <c r="E5" s="53" t="s">
        <v>5</v>
      </c>
      <c r="F5" s="53" t="s">
        <v>6</v>
      </c>
      <c r="G5" s="53" t="s">
        <v>7</v>
      </c>
      <c r="H5" s="53" t="s">
        <v>8</v>
      </c>
    </row>
    <row r="6" spans="2:8" s="7" customFormat="1" ht="26.25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90240000</v>
      </c>
      <c r="F6" s="10">
        <f>+F7+F11+F14+F17+F20+F26</f>
        <v>90598175</v>
      </c>
      <c r="G6" s="10">
        <f>E6-F6</f>
        <v>-358175</v>
      </c>
      <c r="H6" s="10"/>
    </row>
    <row r="7" spans="2:8" s="7" customFormat="1" ht="26.25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6.25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6.25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6.25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6.25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s="7" customFormat="1" ht="26.25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s="7" customFormat="1" ht="26.25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s="7" customFormat="1" ht="26.25" customHeight="1" x14ac:dyDescent="0.4">
      <c r="B14" s="38"/>
      <c r="C14" s="38"/>
      <c r="D14" s="11" t="s">
        <v>159</v>
      </c>
      <c r="E14" s="13">
        <f>+E15+E16</f>
        <v>64000000</v>
      </c>
      <c r="F14" s="13">
        <f>+F15+F16</f>
        <v>62972276</v>
      </c>
      <c r="G14" s="13">
        <f>E14-F14</f>
        <v>1027724</v>
      </c>
      <c r="H14" s="13"/>
    </row>
    <row r="15" spans="2:8" s="7" customFormat="1" ht="26.25" customHeight="1" x14ac:dyDescent="0.4">
      <c r="B15" s="38"/>
      <c r="C15" s="38"/>
      <c r="D15" s="11" t="s">
        <v>158</v>
      </c>
      <c r="E15" s="13">
        <v>57000000</v>
      </c>
      <c r="F15" s="13">
        <v>56069345</v>
      </c>
      <c r="G15" s="13">
        <f>E15-F15</f>
        <v>930655</v>
      </c>
      <c r="H15" s="13"/>
    </row>
    <row r="16" spans="2:8" s="7" customFormat="1" ht="26.25" customHeight="1" x14ac:dyDescent="0.4">
      <c r="B16" s="38"/>
      <c r="C16" s="38"/>
      <c r="D16" s="11" t="s">
        <v>157</v>
      </c>
      <c r="E16" s="13">
        <v>7000000</v>
      </c>
      <c r="F16" s="13">
        <v>6902931</v>
      </c>
      <c r="G16" s="13">
        <f>E16-F16</f>
        <v>97069</v>
      </c>
      <c r="H16" s="13"/>
    </row>
    <row r="17" spans="2:8" s="7" customFormat="1" ht="26.25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6.25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6.25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6.25" customHeight="1" x14ac:dyDescent="0.4">
      <c r="B20" s="38"/>
      <c r="C20" s="38"/>
      <c r="D20" s="11" t="s">
        <v>153</v>
      </c>
      <c r="E20" s="13">
        <f>+E21+E22+E23+E24+E25</f>
        <v>26200000</v>
      </c>
      <c r="F20" s="13">
        <f>+F21+F22+F23+F24+F25</f>
        <v>26254670</v>
      </c>
      <c r="G20" s="13">
        <f>E20-F20</f>
        <v>-54670</v>
      </c>
      <c r="H20" s="13"/>
    </row>
    <row r="21" spans="2:8" s="7" customFormat="1" ht="26.25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6.25" customHeight="1" x14ac:dyDescent="0.4">
      <c r="B22" s="38"/>
      <c r="C22" s="38"/>
      <c r="D22" s="11" t="s">
        <v>151</v>
      </c>
      <c r="E22" s="13">
        <v>9700000</v>
      </c>
      <c r="F22" s="13">
        <v>9715145</v>
      </c>
      <c r="G22" s="13">
        <f>E22-F22</f>
        <v>-15145</v>
      </c>
      <c r="H22" s="13"/>
    </row>
    <row r="23" spans="2:8" s="7" customFormat="1" ht="26.25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6.25" customHeight="1" x14ac:dyDescent="0.4">
      <c r="B24" s="38"/>
      <c r="C24" s="38"/>
      <c r="D24" s="11" t="s">
        <v>149</v>
      </c>
      <c r="E24" s="13">
        <v>7500000</v>
      </c>
      <c r="F24" s="13">
        <v>7056500</v>
      </c>
      <c r="G24" s="13">
        <f>E24-F24</f>
        <v>443500</v>
      </c>
      <c r="H24" s="13"/>
    </row>
    <row r="25" spans="2:8" s="7" customFormat="1" ht="26.25" customHeight="1" x14ac:dyDescent="0.4">
      <c r="B25" s="38"/>
      <c r="C25" s="38"/>
      <c r="D25" s="11" t="s">
        <v>140</v>
      </c>
      <c r="E25" s="13">
        <v>9000000</v>
      </c>
      <c r="F25" s="13">
        <v>9483025</v>
      </c>
      <c r="G25" s="13">
        <f>E25-F25</f>
        <v>-483025</v>
      </c>
      <c r="H25" s="13"/>
    </row>
    <row r="26" spans="2:8" s="7" customFormat="1" ht="26.25" customHeight="1" x14ac:dyDescent="0.4">
      <c r="B26" s="38"/>
      <c r="C26" s="38"/>
      <c r="D26" s="11" t="s">
        <v>148</v>
      </c>
      <c r="E26" s="13">
        <f>+E27+E28+E29+E30+E31+E32+E33</f>
        <v>40000</v>
      </c>
      <c r="F26" s="13">
        <f>+F27+F28+F29+F30+F31+F32+F33</f>
        <v>1371229</v>
      </c>
      <c r="G26" s="13">
        <f>E26-F26</f>
        <v>-1331229</v>
      </c>
      <c r="H26" s="13"/>
    </row>
    <row r="27" spans="2:8" s="7" customFormat="1" ht="26.25" customHeight="1" x14ac:dyDescent="0.4">
      <c r="B27" s="38"/>
      <c r="C27" s="38"/>
      <c r="D27" s="11" t="s">
        <v>147</v>
      </c>
      <c r="E27" s="13"/>
      <c r="F27" s="13">
        <v>1125499</v>
      </c>
      <c r="G27" s="13">
        <f>E27-F27</f>
        <v>-1125499</v>
      </c>
      <c r="H27" s="13"/>
    </row>
    <row r="28" spans="2:8" s="7" customFormat="1" ht="26.25" customHeight="1" x14ac:dyDescent="0.4">
      <c r="B28" s="38"/>
      <c r="C28" s="38"/>
      <c r="D28" s="11" t="s">
        <v>139</v>
      </c>
      <c r="E28" s="13"/>
      <c r="F28" s="13">
        <v>236000</v>
      </c>
      <c r="G28" s="13">
        <f>E28-F28</f>
        <v>-236000</v>
      </c>
      <c r="H28" s="13"/>
    </row>
    <row r="29" spans="2:8" s="7" customFormat="1" ht="26.25" customHeight="1" x14ac:dyDescent="0.4">
      <c r="B29" s="38"/>
      <c r="C29" s="38"/>
      <c r="D29" s="11" t="s">
        <v>146</v>
      </c>
      <c r="E29" s="13"/>
      <c r="F29" s="13"/>
      <c r="G29" s="13">
        <f>E29-F29</f>
        <v>0</v>
      </c>
      <c r="H29" s="13"/>
    </row>
    <row r="30" spans="2:8" s="7" customFormat="1" ht="26.25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6.25" customHeight="1" x14ac:dyDescent="0.4">
      <c r="B31" s="38"/>
      <c r="C31" s="38"/>
      <c r="D31" s="11" t="s">
        <v>144</v>
      </c>
      <c r="E31" s="13"/>
      <c r="F31" s="13"/>
      <c r="G31" s="13">
        <f>E31-F31</f>
        <v>0</v>
      </c>
      <c r="H31" s="13"/>
    </row>
    <row r="32" spans="2:8" s="7" customFormat="1" ht="26.25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6.25" customHeight="1" x14ac:dyDescent="0.4">
      <c r="B33" s="38"/>
      <c r="C33" s="38"/>
      <c r="D33" s="11" t="s">
        <v>138</v>
      </c>
      <c r="E33" s="13">
        <v>40000</v>
      </c>
      <c r="F33" s="13">
        <v>9730</v>
      </c>
      <c r="G33" s="13">
        <f>E33-F33</f>
        <v>30270</v>
      </c>
      <c r="H33" s="13"/>
    </row>
    <row r="34" spans="2:8" s="7" customFormat="1" ht="26.25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6.25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6.25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6.25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6.25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6.25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6.25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6.25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s="7" customFormat="1" ht="26.25" customHeight="1" x14ac:dyDescent="0.4">
      <c r="B42" s="38"/>
      <c r="C42" s="38"/>
      <c r="D42" s="11" t="s">
        <v>15</v>
      </c>
      <c r="E42" s="13"/>
      <c r="F42" s="13">
        <v>60</v>
      </c>
      <c r="G42" s="13">
        <f>E42-F42</f>
        <v>-60</v>
      </c>
      <c r="H42" s="13"/>
    </row>
    <row r="43" spans="2:8" s="7" customFormat="1" ht="26.25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251966</v>
      </c>
      <c r="G43" s="13">
        <f>E43-F43</f>
        <v>-251966</v>
      </c>
      <c r="H43" s="13"/>
    </row>
    <row r="44" spans="2:8" s="7" customFormat="1" ht="26.25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6.25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6.25" customHeight="1" x14ac:dyDescent="0.4">
      <c r="B46" s="38"/>
      <c r="C46" s="38"/>
      <c r="D46" s="11" t="s">
        <v>135</v>
      </c>
      <c r="E46" s="13"/>
      <c r="F46" s="13">
        <v>251966</v>
      </c>
      <c r="G46" s="13">
        <f>E46-F46</f>
        <v>-251966</v>
      </c>
      <c r="H46" s="13"/>
    </row>
    <row r="47" spans="2:8" s="7" customFormat="1" ht="26.25" customHeight="1" x14ac:dyDescent="0.4">
      <c r="B47" s="38"/>
      <c r="C47" s="39"/>
      <c r="D47" s="15" t="s">
        <v>17</v>
      </c>
      <c r="E47" s="17">
        <f>+E6+E34+E40+E41+E42+E43</f>
        <v>90240000</v>
      </c>
      <c r="F47" s="17">
        <f>+F6+F34+F40+F41+F42+F43</f>
        <v>90850201</v>
      </c>
      <c r="G47" s="17">
        <f>E47-F47</f>
        <v>-610201</v>
      </c>
      <c r="H47" s="17"/>
    </row>
    <row r="48" spans="2:8" s="7" customFormat="1" ht="26.25" customHeight="1" x14ac:dyDescent="0.4">
      <c r="B48" s="38"/>
      <c r="C48" s="37" t="s">
        <v>18</v>
      </c>
      <c r="D48" s="11" t="s">
        <v>19</v>
      </c>
      <c r="E48" s="13">
        <f>+E49+E50+E51+E52+E53+E54</f>
        <v>64913000</v>
      </c>
      <c r="F48" s="13">
        <f>+F49+F50+F51+F52+F53+F54</f>
        <v>64616674</v>
      </c>
      <c r="G48" s="13">
        <f>E48-F48</f>
        <v>296326</v>
      </c>
      <c r="H48" s="13"/>
    </row>
    <row r="49" spans="2:8" s="7" customFormat="1" ht="26.25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6.25" customHeight="1" x14ac:dyDescent="0.4">
      <c r="B50" s="38"/>
      <c r="C50" s="38"/>
      <c r="D50" s="11" t="s">
        <v>133</v>
      </c>
      <c r="E50" s="13">
        <v>31000000</v>
      </c>
      <c r="F50" s="13">
        <v>32160171</v>
      </c>
      <c r="G50" s="13">
        <f>E50-F50</f>
        <v>-1160171</v>
      </c>
      <c r="H50" s="13"/>
    </row>
    <row r="51" spans="2:8" s="7" customFormat="1" ht="26.25" customHeight="1" x14ac:dyDescent="0.4">
      <c r="B51" s="38"/>
      <c r="C51" s="38"/>
      <c r="D51" s="11" t="s">
        <v>132</v>
      </c>
      <c r="E51" s="13">
        <v>3800000</v>
      </c>
      <c r="F51" s="13">
        <v>3583518</v>
      </c>
      <c r="G51" s="13">
        <f>E51-F51</f>
        <v>216482</v>
      </c>
      <c r="H51" s="13"/>
    </row>
    <row r="52" spans="2:8" s="7" customFormat="1" ht="26.25" customHeight="1" x14ac:dyDescent="0.4">
      <c r="B52" s="38"/>
      <c r="C52" s="38"/>
      <c r="D52" s="11" t="s">
        <v>131</v>
      </c>
      <c r="E52" s="13">
        <v>21100000</v>
      </c>
      <c r="F52" s="13">
        <v>20138632</v>
      </c>
      <c r="G52" s="13">
        <f>E52-F52</f>
        <v>961368</v>
      </c>
      <c r="H52" s="13"/>
    </row>
    <row r="53" spans="2:8" s="7" customFormat="1" ht="26.25" customHeight="1" x14ac:dyDescent="0.4">
      <c r="B53" s="38"/>
      <c r="C53" s="38"/>
      <c r="D53" s="11" t="s">
        <v>130</v>
      </c>
      <c r="E53" s="13">
        <v>1513000</v>
      </c>
      <c r="F53" s="13">
        <v>1379500</v>
      </c>
      <c r="G53" s="13">
        <f>E53-F53</f>
        <v>133500</v>
      </c>
      <c r="H53" s="13"/>
    </row>
    <row r="54" spans="2:8" s="7" customFormat="1" ht="26.25" customHeight="1" x14ac:dyDescent="0.4">
      <c r="B54" s="38"/>
      <c r="C54" s="38"/>
      <c r="D54" s="11" t="s">
        <v>129</v>
      </c>
      <c r="E54" s="13">
        <v>7500000</v>
      </c>
      <c r="F54" s="13">
        <v>7354853</v>
      </c>
      <c r="G54" s="13">
        <f>E54-F54</f>
        <v>145147</v>
      </c>
      <c r="H54" s="13"/>
    </row>
    <row r="55" spans="2:8" s="7" customFormat="1" ht="26.25" customHeight="1" x14ac:dyDescent="0.4">
      <c r="B55" s="38"/>
      <c r="C55" s="38"/>
      <c r="D55" s="11" t="s">
        <v>20</v>
      </c>
      <c r="E55" s="13">
        <f>+E56+E57+E58+E59+E60+E61+E62+E63+E64+E65+E66+E67+E68+E69+E70</f>
        <v>13750000</v>
      </c>
      <c r="F55" s="13">
        <f>+F56+F57+F58+F59+F60+F61+F62+F63+F64+F65+F66+F67+F68+F69+F70</f>
        <v>13771998</v>
      </c>
      <c r="G55" s="13">
        <f>E55-F55</f>
        <v>-21998</v>
      </c>
      <c r="H55" s="13"/>
    </row>
    <row r="56" spans="2:8" s="7" customFormat="1" ht="26.25" customHeight="1" x14ac:dyDescent="0.4">
      <c r="B56" s="38"/>
      <c r="C56" s="38"/>
      <c r="D56" s="11" t="s">
        <v>128</v>
      </c>
      <c r="E56" s="13">
        <v>6000000</v>
      </c>
      <c r="F56" s="13">
        <v>5361203</v>
      </c>
      <c r="G56" s="13">
        <f>E56-F56</f>
        <v>638797</v>
      </c>
      <c r="H56" s="13"/>
    </row>
    <row r="57" spans="2:8" s="7" customFormat="1" ht="26.25" customHeight="1" x14ac:dyDescent="0.4">
      <c r="B57" s="38"/>
      <c r="C57" s="38"/>
      <c r="D57" s="11" t="s">
        <v>127</v>
      </c>
      <c r="E57" s="13">
        <v>500000</v>
      </c>
      <c r="F57" s="13">
        <v>415219</v>
      </c>
      <c r="G57" s="13">
        <f>E57-F57</f>
        <v>84781</v>
      </c>
      <c r="H57" s="13"/>
    </row>
    <row r="58" spans="2:8" s="7" customFormat="1" ht="26.25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6.25" customHeight="1" x14ac:dyDescent="0.4">
      <c r="B59" s="38"/>
      <c r="C59" s="38"/>
      <c r="D59" s="11" t="s">
        <v>125</v>
      </c>
      <c r="E59" s="13">
        <v>350000</v>
      </c>
      <c r="F59" s="13">
        <v>257458</v>
      </c>
      <c r="G59" s="13">
        <f>E59-F59</f>
        <v>92542</v>
      </c>
      <c r="H59" s="13"/>
    </row>
    <row r="60" spans="2:8" s="7" customFormat="1" ht="26.25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6.25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6.25" customHeight="1" x14ac:dyDescent="0.4">
      <c r="B62" s="38"/>
      <c r="C62" s="38"/>
      <c r="D62" s="11" t="s">
        <v>122</v>
      </c>
      <c r="E62" s="13">
        <v>100000</v>
      </c>
      <c r="F62" s="13">
        <v>71027</v>
      </c>
      <c r="G62" s="13">
        <f>E62-F62</f>
        <v>28973</v>
      </c>
      <c r="H62" s="13"/>
    </row>
    <row r="63" spans="2:8" s="7" customFormat="1" ht="26.25" customHeight="1" x14ac:dyDescent="0.4">
      <c r="B63" s="38"/>
      <c r="C63" s="38"/>
      <c r="D63" s="11" t="s">
        <v>112</v>
      </c>
      <c r="E63" s="13">
        <v>5000000</v>
      </c>
      <c r="F63" s="13">
        <v>5200235</v>
      </c>
      <c r="G63" s="13">
        <f>E63-F63</f>
        <v>-200235</v>
      </c>
      <c r="H63" s="13"/>
    </row>
    <row r="64" spans="2:8" s="7" customFormat="1" ht="26.25" customHeight="1" x14ac:dyDescent="0.4">
      <c r="B64" s="38"/>
      <c r="C64" s="38"/>
      <c r="D64" s="11" t="s">
        <v>111</v>
      </c>
      <c r="E64" s="13">
        <v>300000</v>
      </c>
      <c r="F64" s="13">
        <v>274922</v>
      </c>
      <c r="G64" s="13">
        <f>E64-F64</f>
        <v>25078</v>
      </c>
      <c r="H64" s="13"/>
    </row>
    <row r="65" spans="2:8" s="7" customFormat="1" ht="26.25" customHeight="1" x14ac:dyDescent="0.4">
      <c r="B65" s="38"/>
      <c r="C65" s="38"/>
      <c r="D65" s="11" t="s">
        <v>121</v>
      </c>
      <c r="E65" s="13">
        <v>1200000</v>
      </c>
      <c r="F65" s="13">
        <v>1455606</v>
      </c>
      <c r="G65" s="13">
        <f>E65-F65</f>
        <v>-255606</v>
      </c>
      <c r="H65" s="13"/>
    </row>
    <row r="66" spans="2:8" s="7" customFormat="1" ht="26.25" customHeight="1" x14ac:dyDescent="0.4">
      <c r="B66" s="38"/>
      <c r="C66" s="38"/>
      <c r="D66" s="11" t="s">
        <v>104</v>
      </c>
      <c r="E66" s="13"/>
      <c r="F66" s="13">
        <v>25936</v>
      </c>
      <c r="G66" s="13">
        <f>E66-F66</f>
        <v>-25936</v>
      </c>
      <c r="H66" s="13"/>
    </row>
    <row r="67" spans="2:8" s="7" customFormat="1" ht="26.25" customHeight="1" x14ac:dyDescent="0.4">
      <c r="B67" s="38"/>
      <c r="C67" s="38"/>
      <c r="D67" s="11" t="s">
        <v>103</v>
      </c>
      <c r="E67" s="13">
        <v>300000</v>
      </c>
      <c r="F67" s="13">
        <v>266762</v>
      </c>
      <c r="G67" s="13">
        <f>E67-F67</f>
        <v>33238</v>
      </c>
      <c r="H67" s="13"/>
    </row>
    <row r="68" spans="2:8" s="7" customFormat="1" ht="26.25" customHeight="1" x14ac:dyDescent="0.4">
      <c r="B68" s="38"/>
      <c r="C68" s="38"/>
      <c r="D68" s="11" t="s">
        <v>120</v>
      </c>
      <c r="E68" s="13"/>
      <c r="F68" s="13"/>
      <c r="G68" s="13">
        <f>E68-F68</f>
        <v>0</v>
      </c>
      <c r="H68" s="13"/>
    </row>
    <row r="69" spans="2:8" s="7" customFormat="1" ht="26.25" customHeight="1" x14ac:dyDescent="0.4">
      <c r="B69" s="38"/>
      <c r="C69" s="38"/>
      <c r="D69" s="11" t="s">
        <v>119</v>
      </c>
      <c r="E69" s="13"/>
      <c r="F69" s="13">
        <v>443630</v>
      </c>
      <c r="G69" s="13">
        <f>E69-F69</f>
        <v>-443630</v>
      </c>
      <c r="H69" s="13"/>
    </row>
    <row r="70" spans="2:8" s="7" customFormat="1" ht="26.25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6.25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7850000</v>
      </c>
      <c r="F71" s="13">
        <f>+F72+F73+F74+F75+F76+F77+F78+F79+F80+F81+F82+F83+F84+F85+F86+F87+F88+F89+F90+F91+F92+F93+F94</f>
        <v>9415418</v>
      </c>
      <c r="G71" s="13">
        <f>E71-F71</f>
        <v>-1565418</v>
      </c>
      <c r="H71" s="13"/>
    </row>
    <row r="72" spans="2:8" s="7" customFormat="1" ht="26.25" customHeight="1" x14ac:dyDescent="0.4">
      <c r="B72" s="38"/>
      <c r="C72" s="38"/>
      <c r="D72" s="11" t="s">
        <v>118</v>
      </c>
      <c r="E72" s="13">
        <v>500000</v>
      </c>
      <c r="F72" s="13">
        <v>388753</v>
      </c>
      <c r="G72" s="13">
        <f>E72-F72</f>
        <v>111247</v>
      </c>
      <c r="H72" s="13"/>
    </row>
    <row r="73" spans="2:8" s="7" customFormat="1" ht="26.25" customHeight="1" x14ac:dyDescent="0.4">
      <c r="B73" s="38"/>
      <c r="C73" s="38"/>
      <c r="D73" s="11" t="s">
        <v>117</v>
      </c>
      <c r="E73" s="13">
        <v>100000</v>
      </c>
      <c r="F73" s="13">
        <v>138800</v>
      </c>
      <c r="G73" s="13">
        <f>E73-F73</f>
        <v>-38800</v>
      </c>
      <c r="H73" s="13"/>
    </row>
    <row r="74" spans="2:8" s="7" customFormat="1" ht="26.25" customHeight="1" x14ac:dyDescent="0.4">
      <c r="B74" s="38"/>
      <c r="C74" s="38"/>
      <c r="D74" s="11" t="s">
        <v>116</v>
      </c>
      <c r="E74" s="13">
        <v>20000</v>
      </c>
      <c r="F74" s="13">
        <v>86506</v>
      </c>
      <c r="G74" s="13">
        <f>E74-F74</f>
        <v>-66506</v>
      </c>
      <c r="H74" s="13"/>
    </row>
    <row r="75" spans="2:8" s="7" customFormat="1" ht="26.25" customHeight="1" x14ac:dyDescent="0.4">
      <c r="B75" s="38"/>
      <c r="C75" s="38"/>
      <c r="D75" s="11" t="s">
        <v>115</v>
      </c>
      <c r="E75" s="13">
        <v>50000</v>
      </c>
      <c r="F75" s="13"/>
      <c r="G75" s="13">
        <f>E75-F75</f>
        <v>50000</v>
      </c>
      <c r="H75" s="13"/>
    </row>
    <row r="76" spans="2:8" s="7" customFormat="1" ht="26.25" customHeight="1" x14ac:dyDescent="0.4">
      <c r="B76" s="38"/>
      <c r="C76" s="38"/>
      <c r="D76" s="11" t="s">
        <v>114</v>
      </c>
      <c r="E76" s="13">
        <v>100000</v>
      </c>
      <c r="F76" s="13">
        <v>56873</v>
      </c>
      <c r="G76" s="13">
        <f>E76-F76</f>
        <v>43127</v>
      </c>
      <c r="H76" s="13"/>
    </row>
    <row r="77" spans="2:8" s="7" customFormat="1" ht="26.25" customHeight="1" x14ac:dyDescent="0.4">
      <c r="B77" s="38"/>
      <c r="C77" s="38"/>
      <c r="D77" s="11" t="s">
        <v>113</v>
      </c>
      <c r="E77" s="13">
        <v>100000</v>
      </c>
      <c r="F77" s="13">
        <v>81866</v>
      </c>
      <c r="G77" s="13">
        <f>E77-F77</f>
        <v>18134</v>
      </c>
      <c r="H77" s="13"/>
    </row>
    <row r="78" spans="2:8" s="7" customFormat="1" ht="26.25" customHeight="1" x14ac:dyDescent="0.4">
      <c r="B78" s="38"/>
      <c r="C78" s="38"/>
      <c r="D78" s="11" t="s">
        <v>112</v>
      </c>
      <c r="E78" s="13"/>
      <c r="F78" s="13"/>
      <c r="G78" s="13">
        <f>E78-F78</f>
        <v>0</v>
      </c>
      <c r="H78" s="13"/>
    </row>
    <row r="79" spans="2:8" s="7" customFormat="1" ht="26.25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6.25" customHeight="1" x14ac:dyDescent="0.4">
      <c r="B80" s="38"/>
      <c r="C80" s="38"/>
      <c r="D80" s="11" t="s">
        <v>110</v>
      </c>
      <c r="E80" s="13"/>
      <c r="F80" s="13">
        <v>42680</v>
      </c>
      <c r="G80" s="13">
        <f>E80-F80</f>
        <v>-42680</v>
      </c>
      <c r="H80" s="13"/>
    </row>
    <row r="81" spans="2:8" s="7" customFormat="1" ht="26.25" customHeight="1" x14ac:dyDescent="0.4">
      <c r="B81" s="38"/>
      <c r="C81" s="38"/>
      <c r="D81" s="11" t="s">
        <v>109</v>
      </c>
      <c r="E81" s="13">
        <v>150000</v>
      </c>
      <c r="F81" s="13">
        <v>274784</v>
      </c>
      <c r="G81" s="13">
        <f>E81-F81</f>
        <v>-124784</v>
      </c>
      <c r="H81" s="13"/>
    </row>
    <row r="82" spans="2:8" s="7" customFormat="1" ht="26.25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6.25" customHeight="1" x14ac:dyDescent="0.4">
      <c r="B83" s="38"/>
      <c r="C83" s="38"/>
      <c r="D83" s="11" t="s">
        <v>107</v>
      </c>
      <c r="E83" s="13">
        <v>100000</v>
      </c>
      <c r="F83" s="13"/>
      <c r="G83" s="13">
        <f>E83-F83</f>
        <v>100000</v>
      </c>
      <c r="H83" s="13"/>
    </row>
    <row r="84" spans="2:8" s="7" customFormat="1" ht="26.25" customHeight="1" x14ac:dyDescent="0.4">
      <c r="B84" s="38"/>
      <c r="C84" s="38"/>
      <c r="D84" s="11" t="s">
        <v>106</v>
      </c>
      <c r="E84" s="13">
        <v>5500000</v>
      </c>
      <c r="F84" s="13">
        <v>5281735</v>
      </c>
      <c r="G84" s="13">
        <f>E84-F84</f>
        <v>218265</v>
      </c>
      <c r="H84" s="13"/>
    </row>
    <row r="85" spans="2:8" s="7" customFormat="1" ht="26.25" customHeight="1" x14ac:dyDescent="0.4">
      <c r="B85" s="38"/>
      <c r="C85" s="38"/>
      <c r="D85" s="11" t="s">
        <v>105</v>
      </c>
      <c r="E85" s="13">
        <v>800000</v>
      </c>
      <c r="F85" s="13">
        <v>2483201</v>
      </c>
      <c r="G85" s="13">
        <f>E85-F85</f>
        <v>-1683201</v>
      </c>
      <c r="H85" s="13"/>
    </row>
    <row r="86" spans="2:8" s="7" customFormat="1" ht="26.25" customHeight="1" x14ac:dyDescent="0.4">
      <c r="B86" s="38"/>
      <c r="C86" s="38"/>
      <c r="D86" s="11" t="s">
        <v>104</v>
      </c>
      <c r="E86" s="13">
        <v>50000</v>
      </c>
      <c r="F86" s="13">
        <v>312480</v>
      </c>
      <c r="G86" s="13">
        <f>E86-F86</f>
        <v>-262480</v>
      </c>
      <c r="H86" s="13"/>
    </row>
    <row r="87" spans="2:8" s="7" customFormat="1" ht="26.25" customHeight="1" x14ac:dyDescent="0.4">
      <c r="B87" s="38"/>
      <c r="C87" s="38"/>
      <c r="D87" s="11" t="s">
        <v>103</v>
      </c>
      <c r="E87" s="13">
        <v>150000</v>
      </c>
      <c r="F87" s="13">
        <v>77220</v>
      </c>
      <c r="G87" s="13">
        <f>E87-F87</f>
        <v>72780</v>
      </c>
      <c r="H87" s="13"/>
    </row>
    <row r="88" spans="2:8" s="7" customFormat="1" ht="26.25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6.25" customHeight="1" x14ac:dyDescent="0.4">
      <c r="B89" s="38"/>
      <c r="C89" s="38"/>
      <c r="D89" s="11" t="s">
        <v>101</v>
      </c>
      <c r="E89" s="13"/>
      <c r="F89" s="13"/>
      <c r="G89" s="13">
        <f>E89-F89</f>
        <v>0</v>
      </c>
      <c r="H89" s="13"/>
    </row>
    <row r="90" spans="2:8" s="7" customFormat="1" ht="26.25" customHeight="1" x14ac:dyDescent="0.4">
      <c r="B90" s="38"/>
      <c r="C90" s="38"/>
      <c r="D90" s="11" t="s">
        <v>100</v>
      </c>
      <c r="E90" s="13">
        <v>200000</v>
      </c>
      <c r="F90" s="13">
        <v>190520</v>
      </c>
      <c r="G90" s="13">
        <f>E90-F90</f>
        <v>9480</v>
      </c>
      <c r="H90" s="13"/>
    </row>
    <row r="91" spans="2:8" s="7" customFormat="1" ht="26.25" customHeight="1" x14ac:dyDescent="0.4">
      <c r="B91" s="38"/>
      <c r="C91" s="38"/>
      <c r="D91" s="11" t="s">
        <v>99</v>
      </c>
      <c r="E91" s="13">
        <v>10000</v>
      </c>
      <c r="F91" s="13"/>
      <c r="G91" s="13">
        <f>E91-F91</f>
        <v>10000</v>
      </c>
      <c r="H91" s="13"/>
    </row>
    <row r="92" spans="2:8" s="7" customFormat="1" ht="26.25" customHeight="1" x14ac:dyDescent="0.4">
      <c r="B92" s="38"/>
      <c r="C92" s="38"/>
      <c r="D92" s="11" t="s">
        <v>98</v>
      </c>
      <c r="E92" s="13">
        <v>20000</v>
      </c>
      <c r="F92" s="13"/>
      <c r="G92" s="13">
        <f>E92-F92</f>
        <v>20000</v>
      </c>
      <c r="H92" s="13"/>
    </row>
    <row r="93" spans="2:8" s="7" customFormat="1" ht="26.25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6.25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6.25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6.25" customHeight="1" x14ac:dyDescent="0.4">
      <c r="B96" s="38"/>
      <c r="C96" s="38"/>
      <c r="D96" s="11" t="s">
        <v>23</v>
      </c>
      <c r="E96" s="13">
        <v>750000</v>
      </c>
      <c r="F96" s="13">
        <v>752189</v>
      </c>
      <c r="G96" s="13">
        <f>E96-F96</f>
        <v>-2189</v>
      </c>
      <c r="H96" s="13"/>
    </row>
    <row r="97" spans="2:8" s="7" customFormat="1" ht="26.25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250000</v>
      </c>
      <c r="G97" s="13">
        <f>E97-F97</f>
        <v>-250000</v>
      </c>
      <c r="H97" s="13"/>
    </row>
    <row r="98" spans="2:8" s="7" customFormat="1" ht="26.25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6.25" customHeight="1" x14ac:dyDescent="0.4">
      <c r="B99" s="38"/>
      <c r="C99" s="38"/>
      <c r="D99" s="11" t="s">
        <v>96</v>
      </c>
      <c r="E99" s="13"/>
      <c r="F99" s="13">
        <v>250000</v>
      </c>
      <c r="G99" s="13">
        <f>E99-F99</f>
        <v>-250000</v>
      </c>
      <c r="H99" s="13"/>
    </row>
    <row r="100" spans="2:8" s="7" customFormat="1" ht="26.25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6.25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6.25" customHeight="1" x14ac:dyDescent="0.4">
      <c r="B102" s="38"/>
      <c r="C102" s="39"/>
      <c r="D102" s="15" t="s">
        <v>26</v>
      </c>
      <c r="E102" s="17">
        <f>+E48+E55+E71+E95+E96+E97+E100</f>
        <v>87263000</v>
      </c>
      <c r="F102" s="17">
        <f>+F48+F55+F71+F95+F96+F97+F100</f>
        <v>88806279</v>
      </c>
      <c r="G102" s="17">
        <f>E102-F102</f>
        <v>-1543279</v>
      </c>
      <c r="H102" s="17"/>
    </row>
    <row r="103" spans="2:8" s="7" customFormat="1" ht="26.25" customHeight="1" x14ac:dyDescent="0.4">
      <c r="B103" s="39"/>
      <c r="C103" s="18" t="s">
        <v>27</v>
      </c>
      <c r="D103" s="19"/>
      <c r="E103" s="20">
        <f xml:space="preserve"> +E47 - E102</f>
        <v>2977000</v>
      </c>
      <c r="F103" s="20">
        <f xml:space="preserve"> +F47 - F102</f>
        <v>2043922</v>
      </c>
      <c r="G103" s="20">
        <f>E103-F103</f>
        <v>933078</v>
      </c>
      <c r="H103" s="20"/>
    </row>
    <row r="104" spans="2:8" s="7" customFormat="1" ht="26.25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6.25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6.25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6.25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6.25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6.25" customHeight="1" x14ac:dyDescent="0.4">
      <c r="B109" s="38"/>
      <c r="C109" s="37" t="s">
        <v>18</v>
      </c>
      <c r="D109" s="11" t="s">
        <v>32</v>
      </c>
      <c r="E109" s="13">
        <v>6360000</v>
      </c>
      <c r="F109" s="13">
        <v>6302724</v>
      </c>
      <c r="G109" s="13">
        <f>E109-F109</f>
        <v>57276</v>
      </c>
      <c r="H109" s="13"/>
    </row>
    <row r="110" spans="2:8" s="7" customFormat="1" ht="26.25" customHeight="1" x14ac:dyDescent="0.4">
      <c r="B110" s="38"/>
      <c r="C110" s="38"/>
      <c r="D110" s="11" t="s">
        <v>33</v>
      </c>
      <c r="E110" s="13">
        <f>+E111+E112+E113+E114+E115</f>
        <v>0</v>
      </c>
      <c r="F110" s="13">
        <f>+F111+F112+F113+F114+F115</f>
        <v>0</v>
      </c>
      <c r="G110" s="13">
        <f>E110-F110</f>
        <v>0</v>
      </c>
      <c r="H110" s="13"/>
    </row>
    <row r="111" spans="2:8" s="7" customFormat="1" ht="26.25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6.25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6.25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6.25" customHeight="1" x14ac:dyDescent="0.4">
      <c r="B114" s="38"/>
      <c r="C114" s="38"/>
      <c r="D114" s="11" t="s">
        <v>89</v>
      </c>
      <c r="E114" s="13"/>
      <c r="F114" s="13"/>
      <c r="G114" s="13">
        <f>E114-F114</f>
        <v>0</v>
      </c>
      <c r="H114" s="13"/>
    </row>
    <row r="115" spans="2:8" s="7" customFormat="1" ht="26.25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s="7" customFormat="1" ht="26.25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6.25" customHeight="1" x14ac:dyDescent="0.4">
      <c r="B117" s="38"/>
      <c r="C117" s="39"/>
      <c r="D117" s="15" t="s">
        <v>35</v>
      </c>
      <c r="E117" s="17">
        <f>+E109+E110+E116</f>
        <v>6360000</v>
      </c>
      <c r="F117" s="17">
        <f>+F109+F110+F116</f>
        <v>6302724</v>
      </c>
      <c r="G117" s="17">
        <f>E117-F117</f>
        <v>57276</v>
      </c>
      <c r="H117" s="17"/>
    </row>
    <row r="118" spans="2:8" s="7" customFormat="1" ht="26.25" customHeight="1" x14ac:dyDescent="0.4">
      <c r="B118" s="39"/>
      <c r="C118" s="21" t="s">
        <v>36</v>
      </c>
      <c r="D118" s="19"/>
      <c r="E118" s="20">
        <f xml:space="preserve"> +E108 - E117</f>
        <v>-6360000</v>
      </c>
      <c r="F118" s="20">
        <f xml:space="preserve"> +F108 - F117</f>
        <v>-6302724</v>
      </c>
      <c r="G118" s="20">
        <f>E118-F118</f>
        <v>-57276</v>
      </c>
      <c r="H118" s="20"/>
    </row>
    <row r="119" spans="2:8" s="7" customFormat="1" ht="26.25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s="7" customFormat="1" ht="26.25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6.25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6.25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6.25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6.25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6.25" customHeight="1" x14ac:dyDescent="0.4">
      <c r="B125" s="38"/>
      <c r="C125" s="38"/>
      <c r="D125" s="11" t="s">
        <v>63</v>
      </c>
      <c r="E125" s="13"/>
      <c r="F125" s="13">
        <v>6447845</v>
      </c>
      <c r="G125" s="13">
        <f>E125-F125</f>
        <v>-6447845</v>
      </c>
      <c r="H125" s="13"/>
    </row>
    <row r="126" spans="2:8" s="7" customFormat="1" ht="26.25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250000</v>
      </c>
      <c r="G126" s="13">
        <f>E126-F126</f>
        <v>-250000</v>
      </c>
      <c r="H126" s="13"/>
    </row>
    <row r="127" spans="2:8" s="7" customFormat="1" ht="26.25" customHeight="1" x14ac:dyDescent="0.4">
      <c r="B127" s="38"/>
      <c r="C127" s="38"/>
      <c r="D127" s="11" t="s">
        <v>83</v>
      </c>
      <c r="E127" s="13"/>
      <c r="F127" s="13">
        <v>250000</v>
      </c>
      <c r="G127" s="13">
        <f>E127-F127</f>
        <v>-250000</v>
      </c>
      <c r="H127" s="13"/>
    </row>
    <row r="128" spans="2:8" s="7" customFormat="1" ht="26.25" customHeight="1" x14ac:dyDescent="0.4">
      <c r="B128" s="38"/>
      <c r="C128" s="39"/>
      <c r="D128" s="15" t="s">
        <v>40</v>
      </c>
      <c r="E128" s="17">
        <f>+E119+E124+E125+E126</f>
        <v>0</v>
      </c>
      <c r="F128" s="17">
        <f>+F119+F124+F125+F126</f>
        <v>6697845</v>
      </c>
      <c r="G128" s="17">
        <f>E128-F128</f>
        <v>-6697845</v>
      </c>
      <c r="H128" s="17"/>
    </row>
    <row r="129" spans="2:8" s="7" customFormat="1" ht="26.25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250000</v>
      </c>
      <c r="G129" s="13">
        <f>E129-F129</f>
        <v>-250000</v>
      </c>
      <c r="H129" s="13"/>
    </row>
    <row r="130" spans="2:8" s="7" customFormat="1" ht="26.25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6.25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6.25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6.25" customHeight="1" x14ac:dyDescent="0.4">
      <c r="B133" s="38"/>
      <c r="C133" s="38"/>
      <c r="D133" s="11" t="s">
        <v>79</v>
      </c>
      <c r="E133" s="13"/>
      <c r="F133" s="13">
        <v>250000</v>
      </c>
      <c r="G133" s="13">
        <f>E133-F133</f>
        <v>-250000</v>
      </c>
      <c r="H133" s="13"/>
    </row>
    <row r="134" spans="2:8" s="7" customFormat="1" ht="26.25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6.25" customHeight="1" x14ac:dyDescent="0.4">
      <c r="B135" s="38"/>
      <c r="C135" s="38"/>
      <c r="D135" s="22" t="s">
        <v>62</v>
      </c>
      <c r="E135" s="23">
        <v>1917000</v>
      </c>
      <c r="F135" s="23">
        <v>1537904</v>
      </c>
      <c r="G135" s="23">
        <f>E135-F135</f>
        <v>379096</v>
      </c>
      <c r="H135" s="23"/>
    </row>
    <row r="136" spans="2:8" s="7" customFormat="1" ht="26.25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6.25" customHeight="1" x14ac:dyDescent="0.4">
      <c r="B137" s="38"/>
      <c r="C137" s="39"/>
      <c r="D137" s="24" t="s">
        <v>43</v>
      </c>
      <c r="E137" s="25">
        <f>+E129+E134+E135+E136</f>
        <v>1917000</v>
      </c>
      <c r="F137" s="25">
        <f>+F129+F134+F135+F136</f>
        <v>1787904</v>
      </c>
      <c r="G137" s="25">
        <f>E137-F137</f>
        <v>129096</v>
      </c>
      <c r="H137" s="25"/>
    </row>
    <row r="138" spans="2:8" s="7" customFormat="1" ht="26.25" customHeight="1" x14ac:dyDescent="0.4">
      <c r="B138" s="39"/>
      <c r="C138" s="21" t="s">
        <v>44</v>
      </c>
      <c r="D138" s="19"/>
      <c r="E138" s="20">
        <f xml:space="preserve"> +E128 - E137</f>
        <v>-1917000</v>
      </c>
      <c r="F138" s="20">
        <f xml:space="preserve"> +F128 - F137</f>
        <v>4909941</v>
      </c>
      <c r="G138" s="20">
        <f>E138-F138</f>
        <v>-6826941</v>
      </c>
      <c r="H138" s="20"/>
    </row>
    <row r="139" spans="2:8" s="7" customFormat="1" ht="26.25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6.25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6.25" customHeight="1" x14ac:dyDescent="0.4">
      <c r="B141" s="40" t="s">
        <v>46</v>
      </c>
      <c r="C141" s="18"/>
      <c r="D141" s="19"/>
      <c r="E141" s="20">
        <f xml:space="preserve"> +E103 +E118 +E138 - (E139 + E140)</f>
        <v>-5300000</v>
      </c>
      <c r="F141" s="20">
        <f xml:space="preserve"> +F103 +F118 +F138 - (F139 + F140)</f>
        <v>651139</v>
      </c>
      <c r="G141" s="20">
        <f>E141-F141</f>
        <v>-5951139</v>
      </c>
      <c r="H141" s="20"/>
    </row>
    <row r="142" spans="2:8" s="7" customFormat="1" ht="26.25" customHeight="1" x14ac:dyDescent="0.4">
      <c r="B142" s="21" t="s">
        <v>47</v>
      </c>
      <c r="C142" s="18"/>
      <c r="D142" s="19"/>
      <c r="E142" s="20"/>
      <c r="F142" s="20">
        <v>15556076</v>
      </c>
      <c r="G142" s="20">
        <f>E142-F142</f>
        <v>-15556076</v>
      </c>
      <c r="H142" s="20"/>
    </row>
    <row r="143" spans="2:8" s="7" customFormat="1" ht="26.25" customHeight="1" x14ac:dyDescent="0.4">
      <c r="B143" s="21" t="s">
        <v>48</v>
      </c>
      <c r="C143" s="18"/>
      <c r="D143" s="19"/>
      <c r="E143" s="20">
        <f xml:space="preserve"> +E141 +E142</f>
        <v>-5300000</v>
      </c>
      <c r="F143" s="20">
        <f xml:space="preserve"> +F141 +F142</f>
        <v>16207215</v>
      </c>
      <c r="G143" s="20">
        <f>E143-F143</f>
        <v>-21507215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C9C9-2CE2-4D23-B088-3590A81CF011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168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54" t="s">
        <v>4</v>
      </c>
      <c r="C5" s="54"/>
      <c r="D5" s="54"/>
      <c r="E5" s="53" t="s">
        <v>5</v>
      </c>
      <c r="F5" s="53" t="s">
        <v>6</v>
      </c>
      <c r="G5" s="53" t="s">
        <v>7</v>
      </c>
      <c r="H5" s="53" t="s">
        <v>8</v>
      </c>
    </row>
    <row r="6" spans="2:8" s="7" customFormat="1" ht="27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7523000</v>
      </c>
      <c r="F6" s="10">
        <f>+F7+F11+F14+F17+F20+F26</f>
        <v>0</v>
      </c>
      <c r="G6" s="10">
        <f>E6-F6</f>
        <v>7523000</v>
      </c>
      <c r="H6" s="10"/>
    </row>
    <row r="7" spans="2:8" s="7" customFormat="1" ht="27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7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7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7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7" customHeight="1" x14ac:dyDescent="0.4">
      <c r="B11" s="38"/>
      <c r="C11" s="38"/>
      <c r="D11" s="11" t="s">
        <v>160</v>
      </c>
      <c r="E11" s="13">
        <f>+E12+E13</f>
        <v>0</v>
      </c>
      <c r="F11" s="13">
        <f>+F12+F13</f>
        <v>0</v>
      </c>
      <c r="G11" s="13">
        <f>E11-F11</f>
        <v>0</v>
      </c>
      <c r="H11" s="13"/>
    </row>
    <row r="12" spans="2:8" s="7" customFormat="1" ht="27" customHeight="1" x14ac:dyDescent="0.4">
      <c r="B12" s="38"/>
      <c r="C12" s="38"/>
      <c r="D12" s="11" t="s">
        <v>158</v>
      </c>
      <c r="E12" s="13"/>
      <c r="F12" s="13"/>
      <c r="G12" s="13">
        <f>E12-F12</f>
        <v>0</v>
      </c>
      <c r="H12" s="13"/>
    </row>
    <row r="13" spans="2:8" s="7" customFormat="1" ht="27" customHeight="1" x14ac:dyDescent="0.4">
      <c r="B13" s="38"/>
      <c r="C13" s="38"/>
      <c r="D13" s="11" t="s">
        <v>157</v>
      </c>
      <c r="E13" s="13"/>
      <c r="F13" s="13"/>
      <c r="G13" s="13">
        <f>E13-F13</f>
        <v>0</v>
      </c>
      <c r="H13" s="13"/>
    </row>
    <row r="14" spans="2:8" s="7" customFormat="1" ht="27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s="7" customFormat="1" ht="27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s="7" customFormat="1" ht="27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s="7" customFormat="1" ht="27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7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7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7" customHeight="1" x14ac:dyDescent="0.4">
      <c r="B20" s="38"/>
      <c r="C20" s="38"/>
      <c r="D20" s="11" t="s">
        <v>153</v>
      </c>
      <c r="E20" s="13">
        <f>+E21+E22+E23+E24+E25</f>
        <v>0</v>
      </c>
      <c r="F20" s="13">
        <f>+F21+F22+F23+F24+F25</f>
        <v>0</v>
      </c>
      <c r="G20" s="13">
        <f>E20-F20</f>
        <v>0</v>
      </c>
      <c r="H20" s="13"/>
    </row>
    <row r="21" spans="2:8" s="7" customFormat="1" ht="27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7" customHeight="1" x14ac:dyDescent="0.4">
      <c r="B22" s="38"/>
      <c r="C22" s="38"/>
      <c r="D22" s="11" t="s">
        <v>151</v>
      </c>
      <c r="E22" s="13"/>
      <c r="F22" s="13"/>
      <c r="G22" s="13">
        <f>E22-F22</f>
        <v>0</v>
      </c>
      <c r="H22" s="13"/>
    </row>
    <row r="23" spans="2:8" s="7" customFormat="1" ht="27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7" customHeight="1" x14ac:dyDescent="0.4">
      <c r="B24" s="38"/>
      <c r="C24" s="38"/>
      <c r="D24" s="11" t="s">
        <v>149</v>
      </c>
      <c r="E24" s="13"/>
      <c r="F24" s="13"/>
      <c r="G24" s="13">
        <f>E24-F24</f>
        <v>0</v>
      </c>
      <c r="H24" s="13"/>
    </row>
    <row r="25" spans="2:8" s="7" customFormat="1" ht="27" customHeight="1" x14ac:dyDescent="0.4">
      <c r="B25" s="38"/>
      <c r="C25" s="38"/>
      <c r="D25" s="11" t="s">
        <v>140</v>
      </c>
      <c r="E25" s="13"/>
      <c r="F25" s="13"/>
      <c r="G25" s="13">
        <f>E25-F25</f>
        <v>0</v>
      </c>
      <c r="H25" s="13"/>
    </row>
    <row r="26" spans="2:8" s="7" customFormat="1" ht="27" customHeight="1" x14ac:dyDescent="0.4">
      <c r="B26" s="38"/>
      <c r="C26" s="38"/>
      <c r="D26" s="11" t="s">
        <v>148</v>
      </c>
      <c r="E26" s="13">
        <f>+E27+E28+E29+E30+E31+E32+E33</f>
        <v>7523000</v>
      </c>
      <c r="F26" s="13">
        <f>+F27+F28+F29+F30+F31+F32+F33</f>
        <v>0</v>
      </c>
      <c r="G26" s="13">
        <f>E26-F26</f>
        <v>7523000</v>
      </c>
      <c r="H26" s="13"/>
    </row>
    <row r="27" spans="2:8" s="7" customFormat="1" ht="27" customHeight="1" x14ac:dyDescent="0.4">
      <c r="B27" s="38"/>
      <c r="C27" s="38"/>
      <c r="D27" s="11" t="s">
        <v>147</v>
      </c>
      <c r="E27" s="13">
        <v>7523000</v>
      </c>
      <c r="F27" s="13"/>
      <c r="G27" s="13">
        <f>E27-F27</f>
        <v>7523000</v>
      </c>
      <c r="H27" s="13"/>
    </row>
    <row r="28" spans="2:8" s="7" customFormat="1" ht="27" customHeight="1" x14ac:dyDescent="0.4">
      <c r="B28" s="38"/>
      <c r="C28" s="38"/>
      <c r="D28" s="11" t="s">
        <v>139</v>
      </c>
      <c r="E28" s="13"/>
      <c r="F28" s="13"/>
      <c r="G28" s="13">
        <f>E28-F28</f>
        <v>0</v>
      </c>
      <c r="H28" s="13"/>
    </row>
    <row r="29" spans="2:8" s="7" customFormat="1" ht="27" customHeight="1" x14ac:dyDescent="0.4">
      <c r="B29" s="38"/>
      <c r="C29" s="38"/>
      <c r="D29" s="11" t="s">
        <v>146</v>
      </c>
      <c r="E29" s="13"/>
      <c r="F29" s="13"/>
      <c r="G29" s="13">
        <f>E29-F29</f>
        <v>0</v>
      </c>
      <c r="H29" s="13"/>
    </row>
    <row r="30" spans="2:8" s="7" customFormat="1" ht="27" customHeight="1" x14ac:dyDescent="0.4">
      <c r="B30" s="38"/>
      <c r="C30" s="38"/>
      <c r="D30" s="11" t="s">
        <v>145</v>
      </c>
      <c r="E30" s="13"/>
      <c r="F30" s="13"/>
      <c r="G30" s="13">
        <f>E30-F30</f>
        <v>0</v>
      </c>
      <c r="H30" s="13"/>
    </row>
    <row r="31" spans="2:8" s="7" customFormat="1" ht="27" customHeight="1" x14ac:dyDescent="0.4">
      <c r="B31" s="38"/>
      <c r="C31" s="38"/>
      <c r="D31" s="11" t="s">
        <v>144</v>
      </c>
      <c r="E31" s="13"/>
      <c r="F31" s="13"/>
      <c r="G31" s="13">
        <f>E31-F31</f>
        <v>0</v>
      </c>
      <c r="H31" s="13"/>
    </row>
    <row r="32" spans="2:8" s="7" customFormat="1" ht="27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7" customHeight="1" x14ac:dyDescent="0.4">
      <c r="B33" s="38"/>
      <c r="C33" s="38"/>
      <c r="D33" s="11" t="s">
        <v>138</v>
      </c>
      <c r="E33" s="13"/>
      <c r="F33" s="13"/>
      <c r="G33" s="13">
        <f>E33-F33</f>
        <v>0</v>
      </c>
      <c r="H33" s="13"/>
    </row>
    <row r="34" spans="2:8" s="7" customFormat="1" ht="27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7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7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7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7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7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7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7" customHeight="1" x14ac:dyDescent="0.4">
      <c r="B41" s="38"/>
      <c r="C41" s="38"/>
      <c r="D41" s="11" t="s">
        <v>14</v>
      </c>
      <c r="E41" s="13">
        <v>150000</v>
      </c>
      <c r="F41" s="13">
        <v>410000</v>
      </c>
      <c r="G41" s="13">
        <f>E41-F41</f>
        <v>-260000</v>
      </c>
      <c r="H41" s="13"/>
    </row>
    <row r="42" spans="2:8" s="7" customFormat="1" ht="27" customHeight="1" x14ac:dyDescent="0.4">
      <c r="B42" s="38"/>
      <c r="C42" s="38"/>
      <c r="D42" s="11" t="s">
        <v>15</v>
      </c>
      <c r="E42" s="13"/>
      <c r="F42" s="13">
        <v>1216</v>
      </c>
      <c r="G42" s="13">
        <f>E42-F42</f>
        <v>-1216</v>
      </c>
      <c r="H42" s="13"/>
    </row>
    <row r="43" spans="2:8" s="7" customFormat="1" ht="27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27247</v>
      </c>
      <c r="G43" s="13">
        <f>E43-F43</f>
        <v>-27247</v>
      </c>
      <c r="H43" s="13"/>
    </row>
    <row r="44" spans="2:8" s="7" customFormat="1" ht="27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7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7" customHeight="1" x14ac:dyDescent="0.4">
      <c r="B46" s="38"/>
      <c r="C46" s="38"/>
      <c r="D46" s="11" t="s">
        <v>135</v>
      </c>
      <c r="E46" s="13"/>
      <c r="F46" s="13">
        <v>27247</v>
      </c>
      <c r="G46" s="13">
        <f>E46-F46</f>
        <v>-27247</v>
      </c>
      <c r="H46" s="13"/>
    </row>
    <row r="47" spans="2:8" s="7" customFormat="1" ht="27" customHeight="1" x14ac:dyDescent="0.4">
      <c r="B47" s="38"/>
      <c r="C47" s="39"/>
      <c r="D47" s="15" t="s">
        <v>17</v>
      </c>
      <c r="E47" s="17">
        <f>+E6+E34+E40+E41+E42+E43</f>
        <v>7673000</v>
      </c>
      <c r="F47" s="17">
        <f>+F6+F34+F40+F41+F42+F43</f>
        <v>438463</v>
      </c>
      <c r="G47" s="17">
        <f>E47-F47</f>
        <v>7234537</v>
      </c>
      <c r="H47" s="17"/>
    </row>
    <row r="48" spans="2:8" s="7" customFormat="1" ht="27" customHeight="1" x14ac:dyDescent="0.4">
      <c r="B48" s="38"/>
      <c r="C48" s="37" t="s">
        <v>18</v>
      </c>
      <c r="D48" s="11" t="s">
        <v>19</v>
      </c>
      <c r="E48" s="13">
        <f>+E49+E50+E51+E52+E53+E54</f>
        <v>2242000</v>
      </c>
      <c r="F48" s="13">
        <f>+F49+F50+F51+F52+F53+F54</f>
        <v>2561282</v>
      </c>
      <c r="G48" s="13">
        <f>E48-F48</f>
        <v>-319282</v>
      </c>
      <c r="H48" s="13"/>
    </row>
    <row r="49" spans="2:8" s="7" customFormat="1" ht="27" customHeight="1" x14ac:dyDescent="0.4">
      <c r="B49" s="38"/>
      <c r="C49" s="38"/>
      <c r="D49" s="11" t="s">
        <v>134</v>
      </c>
      <c r="E49" s="13">
        <v>2242000</v>
      </c>
      <c r="F49" s="13">
        <v>2561282</v>
      </c>
      <c r="G49" s="13">
        <f>E49-F49</f>
        <v>-319282</v>
      </c>
      <c r="H49" s="13"/>
    </row>
    <row r="50" spans="2:8" s="7" customFormat="1" ht="27" customHeight="1" x14ac:dyDescent="0.4">
      <c r="B50" s="38"/>
      <c r="C50" s="38"/>
      <c r="D50" s="11" t="s">
        <v>133</v>
      </c>
      <c r="E50" s="13"/>
      <c r="F50" s="13"/>
      <c r="G50" s="13">
        <f>E50-F50</f>
        <v>0</v>
      </c>
      <c r="H50" s="13"/>
    </row>
    <row r="51" spans="2:8" s="7" customFormat="1" ht="27" customHeight="1" x14ac:dyDescent="0.4">
      <c r="B51" s="38"/>
      <c r="C51" s="38"/>
      <c r="D51" s="11" t="s">
        <v>132</v>
      </c>
      <c r="E51" s="13"/>
      <c r="F51" s="13"/>
      <c r="G51" s="13">
        <f>E51-F51</f>
        <v>0</v>
      </c>
      <c r="H51" s="13"/>
    </row>
    <row r="52" spans="2:8" s="7" customFormat="1" ht="27" customHeight="1" x14ac:dyDescent="0.4">
      <c r="B52" s="38"/>
      <c r="C52" s="38"/>
      <c r="D52" s="11" t="s">
        <v>131</v>
      </c>
      <c r="E52" s="13"/>
      <c r="F52" s="13"/>
      <c r="G52" s="13">
        <f>E52-F52</f>
        <v>0</v>
      </c>
      <c r="H52" s="13"/>
    </row>
    <row r="53" spans="2:8" s="7" customFormat="1" ht="27" customHeight="1" x14ac:dyDescent="0.4">
      <c r="B53" s="38"/>
      <c r="C53" s="38"/>
      <c r="D53" s="11" t="s">
        <v>130</v>
      </c>
      <c r="E53" s="13"/>
      <c r="F53" s="13"/>
      <c r="G53" s="13">
        <f>E53-F53</f>
        <v>0</v>
      </c>
      <c r="H53" s="13"/>
    </row>
    <row r="54" spans="2:8" s="7" customFormat="1" ht="27" customHeight="1" x14ac:dyDescent="0.4">
      <c r="B54" s="38"/>
      <c r="C54" s="38"/>
      <c r="D54" s="11" t="s">
        <v>129</v>
      </c>
      <c r="E54" s="13"/>
      <c r="F54" s="13"/>
      <c r="G54" s="13">
        <f>E54-F54</f>
        <v>0</v>
      </c>
      <c r="H54" s="13"/>
    </row>
    <row r="55" spans="2:8" s="7" customFormat="1" ht="27" customHeight="1" x14ac:dyDescent="0.4">
      <c r="B55" s="38"/>
      <c r="C55" s="38"/>
      <c r="D55" s="11" t="s">
        <v>20</v>
      </c>
      <c r="E55" s="13">
        <f>+E56+E57+E58+E59+E60+E61+E62+E63+E64+E65+E66+E67+E68+E69+E70</f>
        <v>510000</v>
      </c>
      <c r="F55" s="13">
        <f>+F56+F57+F58+F59+F60+F61+F62+F63+F64+F65+F66+F67+F68+F69+F70</f>
        <v>18071</v>
      </c>
      <c r="G55" s="13">
        <f>E55-F55</f>
        <v>491929</v>
      </c>
      <c r="H55" s="13"/>
    </row>
    <row r="56" spans="2:8" s="7" customFormat="1" ht="27" customHeight="1" x14ac:dyDescent="0.4">
      <c r="B56" s="38"/>
      <c r="C56" s="38"/>
      <c r="D56" s="11" t="s">
        <v>128</v>
      </c>
      <c r="E56" s="13"/>
      <c r="F56" s="13"/>
      <c r="G56" s="13">
        <f>E56-F56</f>
        <v>0</v>
      </c>
      <c r="H56" s="13"/>
    </row>
    <row r="57" spans="2:8" s="7" customFormat="1" ht="27" customHeight="1" x14ac:dyDescent="0.4">
      <c r="B57" s="38"/>
      <c r="C57" s="38"/>
      <c r="D57" s="11" t="s">
        <v>127</v>
      </c>
      <c r="E57" s="13"/>
      <c r="F57" s="13"/>
      <c r="G57" s="13">
        <f>E57-F57</f>
        <v>0</v>
      </c>
      <c r="H57" s="13"/>
    </row>
    <row r="58" spans="2:8" s="7" customFormat="1" ht="27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7" customHeight="1" x14ac:dyDescent="0.4">
      <c r="B59" s="38"/>
      <c r="C59" s="38"/>
      <c r="D59" s="11" t="s">
        <v>125</v>
      </c>
      <c r="E59" s="13"/>
      <c r="F59" s="13"/>
      <c r="G59" s="13">
        <f>E59-F59</f>
        <v>0</v>
      </c>
      <c r="H59" s="13"/>
    </row>
    <row r="60" spans="2:8" s="7" customFormat="1" ht="27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7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7" customHeight="1" x14ac:dyDescent="0.4">
      <c r="B62" s="38"/>
      <c r="C62" s="38"/>
      <c r="D62" s="11" t="s">
        <v>122</v>
      </c>
      <c r="E62" s="13">
        <v>500000</v>
      </c>
      <c r="F62" s="13">
        <v>7163</v>
      </c>
      <c r="G62" s="13">
        <f>E62-F62</f>
        <v>492837</v>
      </c>
      <c r="H62" s="13"/>
    </row>
    <row r="63" spans="2:8" s="7" customFormat="1" ht="27" customHeight="1" x14ac:dyDescent="0.4">
      <c r="B63" s="38"/>
      <c r="C63" s="38"/>
      <c r="D63" s="11" t="s">
        <v>112</v>
      </c>
      <c r="E63" s="13">
        <v>10000</v>
      </c>
      <c r="F63" s="13">
        <v>10908</v>
      </c>
      <c r="G63" s="13">
        <f>E63-F63</f>
        <v>-908</v>
      </c>
      <c r="H63" s="13"/>
    </row>
    <row r="64" spans="2:8" s="7" customFormat="1" ht="27" customHeight="1" x14ac:dyDescent="0.4">
      <c r="B64" s="38"/>
      <c r="C64" s="38"/>
      <c r="D64" s="11" t="s">
        <v>111</v>
      </c>
      <c r="E64" s="13"/>
      <c r="F64" s="13"/>
      <c r="G64" s="13">
        <f>E64-F64</f>
        <v>0</v>
      </c>
      <c r="H64" s="13"/>
    </row>
    <row r="65" spans="2:8" s="7" customFormat="1" ht="27" customHeight="1" x14ac:dyDescent="0.4">
      <c r="B65" s="38"/>
      <c r="C65" s="38"/>
      <c r="D65" s="11" t="s">
        <v>121</v>
      </c>
      <c r="E65" s="13"/>
      <c r="F65" s="13"/>
      <c r="G65" s="13">
        <f>E65-F65</f>
        <v>0</v>
      </c>
      <c r="H65" s="13"/>
    </row>
    <row r="66" spans="2:8" s="7" customFormat="1" ht="27" customHeight="1" x14ac:dyDescent="0.4">
      <c r="B66" s="38"/>
      <c r="C66" s="38"/>
      <c r="D66" s="11" t="s">
        <v>104</v>
      </c>
      <c r="E66" s="13"/>
      <c r="F66" s="13"/>
      <c r="G66" s="13">
        <f>E66-F66</f>
        <v>0</v>
      </c>
      <c r="H66" s="13"/>
    </row>
    <row r="67" spans="2:8" s="7" customFormat="1" ht="27" customHeight="1" x14ac:dyDescent="0.4">
      <c r="B67" s="38"/>
      <c r="C67" s="38"/>
      <c r="D67" s="11" t="s">
        <v>103</v>
      </c>
      <c r="E67" s="13"/>
      <c r="F67" s="13"/>
      <c r="G67" s="13">
        <f>E67-F67</f>
        <v>0</v>
      </c>
      <c r="H67" s="13"/>
    </row>
    <row r="68" spans="2:8" s="7" customFormat="1" ht="27" customHeight="1" x14ac:dyDescent="0.4">
      <c r="B68" s="38"/>
      <c r="C68" s="38"/>
      <c r="D68" s="11" t="s">
        <v>120</v>
      </c>
      <c r="E68" s="13"/>
      <c r="F68" s="13"/>
      <c r="G68" s="13">
        <f>E68-F68</f>
        <v>0</v>
      </c>
      <c r="H68" s="13"/>
    </row>
    <row r="69" spans="2:8" s="7" customFormat="1" ht="27" customHeight="1" x14ac:dyDescent="0.4">
      <c r="B69" s="38"/>
      <c r="C69" s="38"/>
      <c r="D69" s="11" t="s">
        <v>119</v>
      </c>
      <c r="E69" s="13"/>
      <c r="F69" s="13"/>
      <c r="G69" s="13">
        <f>E69-F69</f>
        <v>0</v>
      </c>
      <c r="H69" s="13"/>
    </row>
    <row r="70" spans="2:8" s="7" customFormat="1" ht="27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7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1260000</v>
      </c>
      <c r="F71" s="13">
        <f>+F72+F73+F74+F75+F76+F77+F78+F79+F80+F81+F82+F83+F84+F85+F86+F87+F88+F89+F90+F91+F92+F93+F94</f>
        <v>419409</v>
      </c>
      <c r="G71" s="13">
        <f>E71-F71</f>
        <v>840591</v>
      </c>
      <c r="H71" s="13"/>
    </row>
    <row r="72" spans="2:8" s="7" customFormat="1" ht="27" customHeight="1" x14ac:dyDescent="0.4">
      <c r="B72" s="38"/>
      <c r="C72" s="38"/>
      <c r="D72" s="11" t="s">
        <v>118</v>
      </c>
      <c r="E72" s="13">
        <v>200000</v>
      </c>
      <c r="F72" s="13">
        <v>60000</v>
      </c>
      <c r="G72" s="13">
        <f>E72-F72</f>
        <v>140000</v>
      </c>
      <c r="H72" s="13"/>
    </row>
    <row r="73" spans="2:8" s="7" customFormat="1" ht="27" customHeight="1" x14ac:dyDescent="0.4">
      <c r="B73" s="38"/>
      <c r="C73" s="38"/>
      <c r="D73" s="11" t="s">
        <v>117</v>
      </c>
      <c r="E73" s="13"/>
      <c r="F73" s="13"/>
      <c r="G73" s="13">
        <f>E73-F73</f>
        <v>0</v>
      </c>
      <c r="H73" s="13"/>
    </row>
    <row r="74" spans="2:8" s="7" customFormat="1" ht="27" customHeight="1" x14ac:dyDescent="0.4">
      <c r="B74" s="38"/>
      <c r="C74" s="38"/>
      <c r="D74" s="11" t="s">
        <v>116</v>
      </c>
      <c r="E74" s="13">
        <v>30000</v>
      </c>
      <c r="F74" s="13">
        <v>400</v>
      </c>
      <c r="G74" s="13">
        <f>E74-F74</f>
        <v>29600</v>
      </c>
      <c r="H74" s="13"/>
    </row>
    <row r="75" spans="2:8" s="7" customFormat="1" ht="27" customHeight="1" x14ac:dyDescent="0.4">
      <c r="B75" s="38"/>
      <c r="C75" s="38"/>
      <c r="D75" s="11" t="s">
        <v>115</v>
      </c>
      <c r="E75" s="13">
        <v>10000</v>
      </c>
      <c r="F75" s="13"/>
      <c r="G75" s="13">
        <f>E75-F75</f>
        <v>10000</v>
      </c>
      <c r="H75" s="13"/>
    </row>
    <row r="76" spans="2:8" s="7" customFormat="1" ht="27" customHeight="1" x14ac:dyDescent="0.4">
      <c r="B76" s="38"/>
      <c r="C76" s="38"/>
      <c r="D76" s="11" t="s">
        <v>114</v>
      </c>
      <c r="E76" s="13"/>
      <c r="F76" s="13">
        <v>2483</v>
      </c>
      <c r="G76" s="13">
        <f>E76-F76</f>
        <v>-2483</v>
      </c>
      <c r="H76" s="13"/>
    </row>
    <row r="77" spans="2:8" s="7" customFormat="1" ht="27" customHeight="1" x14ac:dyDescent="0.4">
      <c r="B77" s="38"/>
      <c r="C77" s="38"/>
      <c r="D77" s="11" t="s">
        <v>113</v>
      </c>
      <c r="E77" s="13"/>
      <c r="F77" s="13"/>
      <c r="G77" s="13">
        <f>E77-F77</f>
        <v>0</v>
      </c>
      <c r="H77" s="13"/>
    </row>
    <row r="78" spans="2:8" s="7" customFormat="1" ht="27" customHeight="1" x14ac:dyDescent="0.4">
      <c r="B78" s="38"/>
      <c r="C78" s="38"/>
      <c r="D78" s="11" t="s">
        <v>112</v>
      </c>
      <c r="E78" s="13"/>
      <c r="F78" s="13"/>
      <c r="G78" s="13">
        <f>E78-F78</f>
        <v>0</v>
      </c>
      <c r="H78" s="13"/>
    </row>
    <row r="79" spans="2:8" s="7" customFormat="1" ht="27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7" customHeight="1" x14ac:dyDescent="0.4">
      <c r="B80" s="38"/>
      <c r="C80" s="38"/>
      <c r="D80" s="11" t="s">
        <v>110</v>
      </c>
      <c r="E80" s="13"/>
      <c r="F80" s="13"/>
      <c r="G80" s="13">
        <f>E80-F80</f>
        <v>0</v>
      </c>
      <c r="H80" s="13"/>
    </row>
    <row r="81" spans="2:8" s="7" customFormat="1" ht="27" customHeight="1" x14ac:dyDescent="0.4">
      <c r="B81" s="38"/>
      <c r="C81" s="38"/>
      <c r="D81" s="11" t="s">
        <v>109</v>
      </c>
      <c r="E81" s="13">
        <v>10000</v>
      </c>
      <c r="F81" s="13">
        <v>11340</v>
      </c>
      <c r="G81" s="13">
        <f>E81-F81</f>
        <v>-1340</v>
      </c>
      <c r="H81" s="13"/>
    </row>
    <row r="82" spans="2:8" s="7" customFormat="1" ht="27" customHeight="1" x14ac:dyDescent="0.4">
      <c r="B82" s="38"/>
      <c r="C82" s="38"/>
      <c r="D82" s="11" t="s">
        <v>108</v>
      </c>
      <c r="E82" s="13">
        <v>400000</v>
      </c>
      <c r="F82" s="13">
        <v>152921</v>
      </c>
      <c r="G82" s="13">
        <f>E82-F82</f>
        <v>247079</v>
      </c>
      <c r="H82" s="13"/>
    </row>
    <row r="83" spans="2:8" s="7" customFormat="1" ht="27" customHeight="1" x14ac:dyDescent="0.4">
      <c r="B83" s="38"/>
      <c r="C83" s="38"/>
      <c r="D83" s="11" t="s">
        <v>107</v>
      </c>
      <c r="E83" s="13"/>
      <c r="F83" s="13"/>
      <c r="G83" s="13">
        <f>E83-F83</f>
        <v>0</v>
      </c>
      <c r="H83" s="13"/>
    </row>
    <row r="84" spans="2:8" s="7" customFormat="1" ht="27" customHeight="1" x14ac:dyDescent="0.4">
      <c r="B84" s="38"/>
      <c r="C84" s="38"/>
      <c r="D84" s="11" t="s">
        <v>106</v>
      </c>
      <c r="E84" s="13"/>
      <c r="F84" s="13"/>
      <c r="G84" s="13">
        <f>E84-F84</f>
        <v>0</v>
      </c>
      <c r="H84" s="13"/>
    </row>
    <row r="85" spans="2:8" s="7" customFormat="1" ht="27" customHeight="1" x14ac:dyDescent="0.4">
      <c r="B85" s="38"/>
      <c r="C85" s="38"/>
      <c r="D85" s="11" t="s">
        <v>105</v>
      </c>
      <c r="E85" s="13">
        <v>10000</v>
      </c>
      <c r="F85" s="13">
        <v>31265</v>
      </c>
      <c r="G85" s="13">
        <f>E85-F85</f>
        <v>-21265</v>
      </c>
      <c r="H85" s="13"/>
    </row>
    <row r="86" spans="2:8" s="7" customFormat="1" ht="27" customHeight="1" x14ac:dyDescent="0.4">
      <c r="B86" s="38"/>
      <c r="C86" s="38"/>
      <c r="D86" s="11" t="s">
        <v>104</v>
      </c>
      <c r="E86" s="13">
        <v>300000</v>
      </c>
      <c r="F86" s="13"/>
      <c r="G86" s="13">
        <f>E86-F86</f>
        <v>300000</v>
      </c>
      <c r="H86" s="13"/>
    </row>
    <row r="87" spans="2:8" s="7" customFormat="1" ht="27" customHeight="1" x14ac:dyDescent="0.4">
      <c r="B87" s="38"/>
      <c r="C87" s="38"/>
      <c r="D87" s="11" t="s">
        <v>103</v>
      </c>
      <c r="E87" s="13"/>
      <c r="F87" s="13"/>
      <c r="G87" s="13">
        <f>E87-F87</f>
        <v>0</v>
      </c>
      <c r="H87" s="13"/>
    </row>
    <row r="88" spans="2:8" s="7" customFormat="1" ht="27" customHeight="1" x14ac:dyDescent="0.4">
      <c r="B88" s="38"/>
      <c r="C88" s="38"/>
      <c r="D88" s="11" t="s">
        <v>102</v>
      </c>
      <c r="E88" s="13"/>
      <c r="F88" s="13"/>
      <c r="G88" s="13">
        <f>E88-F88</f>
        <v>0</v>
      </c>
      <c r="H88" s="13"/>
    </row>
    <row r="89" spans="2:8" s="7" customFormat="1" ht="27" customHeight="1" x14ac:dyDescent="0.4">
      <c r="B89" s="38"/>
      <c r="C89" s="38"/>
      <c r="D89" s="11" t="s">
        <v>101</v>
      </c>
      <c r="E89" s="13"/>
      <c r="F89" s="13"/>
      <c r="G89" s="13">
        <f>E89-F89</f>
        <v>0</v>
      </c>
      <c r="H89" s="13"/>
    </row>
    <row r="90" spans="2:8" s="7" customFormat="1" ht="27" customHeight="1" x14ac:dyDescent="0.4">
      <c r="B90" s="38"/>
      <c r="C90" s="38"/>
      <c r="D90" s="11" t="s">
        <v>100</v>
      </c>
      <c r="E90" s="13"/>
      <c r="F90" s="13"/>
      <c r="G90" s="13">
        <f>E90-F90</f>
        <v>0</v>
      </c>
      <c r="H90" s="13"/>
    </row>
    <row r="91" spans="2:8" s="7" customFormat="1" ht="27" customHeight="1" x14ac:dyDescent="0.4">
      <c r="B91" s="38"/>
      <c r="C91" s="38"/>
      <c r="D91" s="11" t="s">
        <v>99</v>
      </c>
      <c r="E91" s="13">
        <v>100000</v>
      </c>
      <c r="F91" s="13">
        <v>20000</v>
      </c>
      <c r="G91" s="13">
        <f>E91-F91</f>
        <v>80000</v>
      </c>
      <c r="H91" s="13"/>
    </row>
    <row r="92" spans="2:8" s="7" customFormat="1" ht="27" customHeight="1" x14ac:dyDescent="0.4">
      <c r="B92" s="38"/>
      <c r="C92" s="38"/>
      <c r="D92" s="11" t="s">
        <v>98</v>
      </c>
      <c r="E92" s="13">
        <v>200000</v>
      </c>
      <c r="F92" s="13">
        <v>141000</v>
      </c>
      <c r="G92" s="13">
        <f>E92-F92</f>
        <v>59000</v>
      </c>
      <c r="H92" s="13"/>
    </row>
    <row r="93" spans="2:8" s="7" customFormat="1" ht="27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7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7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7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s="7" customFormat="1" ht="27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0</v>
      </c>
      <c r="G97" s="13">
        <f>E97-F97</f>
        <v>0</v>
      </c>
      <c r="H97" s="13"/>
    </row>
    <row r="98" spans="2:8" s="7" customFormat="1" ht="27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7" customHeight="1" x14ac:dyDescent="0.4">
      <c r="B99" s="38"/>
      <c r="C99" s="38"/>
      <c r="D99" s="11" t="s">
        <v>96</v>
      </c>
      <c r="E99" s="13"/>
      <c r="F99" s="13"/>
      <c r="G99" s="13">
        <f>E99-F99</f>
        <v>0</v>
      </c>
      <c r="H99" s="13"/>
    </row>
    <row r="100" spans="2:8" s="7" customFormat="1" ht="27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7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7" customHeight="1" x14ac:dyDescent="0.4">
      <c r="B102" s="38"/>
      <c r="C102" s="39"/>
      <c r="D102" s="15" t="s">
        <v>26</v>
      </c>
      <c r="E102" s="17">
        <f>+E48+E55+E71+E95+E96+E97+E100</f>
        <v>4012000</v>
      </c>
      <c r="F102" s="17">
        <f>+F48+F55+F71+F95+F96+F97+F100</f>
        <v>2998762</v>
      </c>
      <c r="G102" s="17">
        <f>E102-F102</f>
        <v>1013238</v>
      </c>
      <c r="H102" s="17"/>
    </row>
    <row r="103" spans="2:8" s="7" customFormat="1" ht="27" customHeight="1" x14ac:dyDescent="0.4">
      <c r="B103" s="39"/>
      <c r="C103" s="18" t="s">
        <v>27</v>
      </c>
      <c r="D103" s="19"/>
      <c r="E103" s="20">
        <f xml:space="preserve"> +E47 - E102</f>
        <v>3661000</v>
      </c>
      <c r="F103" s="20">
        <f xml:space="preserve"> +F47 - F102</f>
        <v>-2560299</v>
      </c>
      <c r="G103" s="20">
        <f>E103-F103</f>
        <v>6221299</v>
      </c>
      <c r="H103" s="20"/>
    </row>
    <row r="104" spans="2:8" s="7" customFormat="1" ht="27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7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7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7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7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7" customHeight="1" x14ac:dyDescent="0.4">
      <c r="B109" s="38"/>
      <c r="C109" s="37" t="s">
        <v>18</v>
      </c>
      <c r="D109" s="11" t="s">
        <v>32</v>
      </c>
      <c r="E109" s="13"/>
      <c r="F109" s="13"/>
      <c r="G109" s="13">
        <f>E109-F109</f>
        <v>0</v>
      </c>
      <c r="H109" s="13"/>
    </row>
    <row r="110" spans="2:8" s="7" customFormat="1" ht="27" customHeight="1" x14ac:dyDescent="0.4">
      <c r="B110" s="38"/>
      <c r="C110" s="38"/>
      <c r="D110" s="11" t="s">
        <v>33</v>
      </c>
      <c r="E110" s="13">
        <f>+E111+E112+E113+E114+E115</f>
        <v>0</v>
      </c>
      <c r="F110" s="13">
        <f>+F111+F112+F113+F114+F115</f>
        <v>0</v>
      </c>
      <c r="G110" s="13">
        <f>E110-F110</f>
        <v>0</v>
      </c>
      <c r="H110" s="13"/>
    </row>
    <row r="111" spans="2:8" s="7" customFormat="1" ht="27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7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7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7" customHeight="1" x14ac:dyDescent="0.4">
      <c r="B114" s="38"/>
      <c r="C114" s="38"/>
      <c r="D114" s="11" t="s">
        <v>89</v>
      </c>
      <c r="E114" s="13"/>
      <c r="F114" s="13"/>
      <c r="G114" s="13">
        <f>E114-F114</f>
        <v>0</v>
      </c>
      <c r="H114" s="13"/>
    </row>
    <row r="115" spans="2:8" s="7" customFormat="1" ht="27" customHeight="1" x14ac:dyDescent="0.4">
      <c r="B115" s="38"/>
      <c r="C115" s="38"/>
      <c r="D115" s="11" t="s">
        <v>88</v>
      </c>
      <c r="E115" s="13"/>
      <c r="F115" s="13"/>
      <c r="G115" s="13">
        <f>E115-F115</f>
        <v>0</v>
      </c>
      <c r="H115" s="13"/>
    </row>
    <row r="116" spans="2:8" s="7" customFormat="1" ht="27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7" customHeight="1" x14ac:dyDescent="0.4">
      <c r="B117" s="38"/>
      <c r="C117" s="39"/>
      <c r="D117" s="15" t="s">
        <v>35</v>
      </c>
      <c r="E117" s="17">
        <f>+E109+E110+E116</f>
        <v>0</v>
      </c>
      <c r="F117" s="17">
        <f>+F109+F110+F116</f>
        <v>0</v>
      </c>
      <c r="G117" s="17">
        <f>E117-F117</f>
        <v>0</v>
      </c>
      <c r="H117" s="17"/>
    </row>
    <row r="118" spans="2:8" s="7" customFormat="1" ht="27" customHeight="1" x14ac:dyDescent="0.4">
      <c r="B118" s="39"/>
      <c r="C118" s="21" t="s">
        <v>36</v>
      </c>
      <c r="D118" s="19"/>
      <c r="E118" s="20">
        <f xml:space="preserve"> +E108 - E117</f>
        <v>0</v>
      </c>
      <c r="F118" s="20">
        <f xml:space="preserve"> +F108 - F117</f>
        <v>0</v>
      </c>
      <c r="G118" s="20">
        <f>E118-F118</f>
        <v>0</v>
      </c>
      <c r="H118" s="20"/>
    </row>
    <row r="119" spans="2:8" s="7" customFormat="1" ht="27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s="7" customFormat="1" ht="27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7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7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7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7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7" customHeight="1" x14ac:dyDescent="0.4">
      <c r="B125" s="38"/>
      <c r="C125" s="38"/>
      <c r="D125" s="11" t="s">
        <v>63</v>
      </c>
      <c r="E125" s="13">
        <v>3820000</v>
      </c>
      <c r="F125" s="13">
        <v>4500000</v>
      </c>
      <c r="G125" s="13">
        <f>E125-F125</f>
        <v>-680000</v>
      </c>
      <c r="H125" s="13"/>
    </row>
    <row r="126" spans="2:8" s="7" customFormat="1" ht="27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7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7" customHeight="1" x14ac:dyDescent="0.4">
      <c r="B128" s="38"/>
      <c r="C128" s="39"/>
      <c r="D128" s="15" t="s">
        <v>40</v>
      </c>
      <c r="E128" s="17">
        <f>+E119+E124+E125+E126</f>
        <v>3820000</v>
      </c>
      <c r="F128" s="17">
        <f>+F119+F124+F125+F126</f>
        <v>4500000</v>
      </c>
      <c r="G128" s="17">
        <f>E128-F128</f>
        <v>-680000</v>
      </c>
      <c r="H128" s="17"/>
    </row>
    <row r="129" spans="2:8" s="7" customFormat="1" ht="27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0</v>
      </c>
      <c r="G129" s="13">
        <f>E129-F129</f>
        <v>0</v>
      </c>
      <c r="H129" s="13"/>
    </row>
    <row r="130" spans="2:8" s="7" customFormat="1" ht="27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7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7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7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s="7" customFormat="1" ht="27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7" customHeight="1" x14ac:dyDescent="0.4">
      <c r="B135" s="38"/>
      <c r="C135" s="38"/>
      <c r="D135" s="22" t="s">
        <v>62</v>
      </c>
      <c r="E135" s="23"/>
      <c r="F135" s="23">
        <v>8866945</v>
      </c>
      <c r="G135" s="23">
        <f>E135-F135</f>
        <v>-8866945</v>
      </c>
      <c r="H135" s="23"/>
    </row>
    <row r="136" spans="2:8" s="7" customFormat="1" ht="27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7" customHeight="1" x14ac:dyDescent="0.4">
      <c r="B137" s="38"/>
      <c r="C137" s="39"/>
      <c r="D137" s="24" t="s">
        <v>43</v>
      </c>
      <c r="E137" s="25">
        <f>+E129+E134+E135+E136</f>
        <v>0</v>
      </c>
      <c r="F137" s="25">
        <f>+F129+F134+F135+F136</f>
        <v>8866945</v>
      </c>
      <c r="G137" s="25">
        <f>E137-F137</f>
        <v>-8866945</v>
      </c>
      <c r="H137" s="25"/>
    </row>
    <row r="138" spans="2:8" s="7" customFormat="1" ht="27" customHeight="1" x14ac:dyDescent="0.4">
      <c r="B138" s="39"/>
      <c r="C138" s="21" t="s">
        <v>44</v>
      </c>
      <c r="D138" s="19"/>
      <c r="E138" s="20">
        <f xml:space="preserve"> +E128 - E137</f>
        <v>3820000</v>
      </c>
      <c r="F138" s="20">
        <f xml:space="preserve"> +F128 - F137</f>
        <v>-4366945</v>
      </c>
      <c r="G138" s="20">
        <f>E138-F138</f>
        <v>8186945</v>
      </c>
      <c r="H138" s="20"/>
    </row>
    <row r="139" spans="2:8" s="7" customFormat="1" ht="27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7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7" customHeight="1" x14ac:dyDescent="0.4">
      <c r="B141" s="40" t="s">
        <v>46</v>
      </c>
      <c r="C141" s="18"/>
      <c r="D141" s="19"/>
      <c r="E141" s="20">
        <f xml:space="preserve"> +E103 +E118 +E138 - (E139 + E140)</f>
        <v>7481000</v>
      </c>
      <c r="F141" s="20">
        <f xml:space="preserve"> +F103 +F118 +F138 - (F139 + F140)</f>
        <v>-6927244</v>
      </c>
      <c r="G141" s="20">
        <f>E141-F141</f>
        <v>14408244</v>
      </c>
      <c r="H141" s="20"/>
    </row>
    <row r="142" spans="2:8" s="7" customFormat="1" ht="27" customHeight="1" x14ac:dyDescent="0.4">
      <c r="B142" s="21" t="s">
        <v>47</v>
      </c>
      <c r="C142" s="18"/>
      <c r="D142" s="19"/>
      <c r="E142" s="20"/>
      <c r="F142" s="20">
        <v>23038323</v>
      </c>
      <c r="G142" s="20">
        <f>E142-F142</f>
        <v>-23038323</v>
      </c>
      <c r="H142" s="20"/>
    </row>
    <row r="143" spans="2:8" s="7" customFormat="1" ht="27" customHeight="1" x14ac:dyDescent="0.4">
      <c r="B143" s="21" t="s">
        <v>48</v>
      </c>
      <c r="C143" s="18"/>
      <c r="D143" s="19"/>
      <c r="E143" s="20">
        <f xml:space="preserve"> +E141 +E142</f>
        <v>7481000</v>
      </c>
      <c r="F143" s="20">
        <f xml:space="preserve"> +F141 +F142</f>
        <v>16111079</v>
      </c>
      <c r="G143" s="20">
        <f>E143-F143</f>
        <v>-8630079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55EC-E394-49EF-B656-AF26A03C9521}">
  <sheetPr>
    <pageSetUpPr fitToPage="1"/>
  </sheetPr>
  <dimension ref="B1:H153"/>
  <sheetViews>
    <sheetView showGridLines="0" workbookViewId="0">
      <selection activeCell="D140" sqref="D140"/>
    </sheetView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165</v>
      </c>
    </row>
    <row r="2" spans="2:8" ht="21" x14ac:dyDescent="0.4">
      <c r="B2" s="34" t="s">
        <v>169</v>
      </c>
      <c r="C2" s="34"/>
      <c r="D2" s="34"/>
      <c r="E2" s="34"/>
      <c r="F2" s="34"/>
      <c r="G2" s="34"/>
      <c r="H2" s="34"/>
    </row>
    <row r="3" spans="2:8" ht="21" x14ac:dyDescent="0.4">
      <c r="B3" s="35" t="s">
        <v>2</v>
      </c>
      <c r="C3" s="35"/>
      <c r="D3" s="35"/>
      <c r="E3" s="35"/>
      <c r="F3" s="35"/>
      <c r="G3" s="35"/>
      <c r="H3" s="35"/>
    </row>
    <row r="4" spans="2:8" x14ac:dyDescent="0.4">
      <c r="B4" s="4"/>
      <c r="C4" s="4"/>
      <c r="D4" s="4"/>
      <c r="E4" s="4"/>
      <c r="F4" s="2"/>
      <c r="G4" s="2"/>
      <c r="H4" s="4" t="s">
        <v>3</v>
      </c>
    </row>
    <row r="5" spans="2:8" x14ac:dyDescent="0.4">
      <c r="B5" s="54" t="s">
        <v>4</v>
      </c>
      <c r="C5" s="54"/>
      <c r="D5" s="54"/>
      <c r="E5" s="53" t="s">
        <v>5</v>
      </c>
      <c r="F5" s="53" t="s">
        <v>6</v>
      </c>
      <c r="G5" s="53" t="s">
        <v>7</v>
      </c>
      <c r="H5" s="53" t="s">
        <v>8</v>
      </c>
    </row>
    <row r="6" spans="2:8" s="7" customFormat="1" ht="27" customHeight="1" x14ac:dyDescent="0.4">
      <c r="B6" s="37" t="s">
        <v>9</v>
      </c>
      <c r="C6" s="37" t="s">
        <v>10</v>
      </c>
      <c r="D6" s="8" t="s">
        <v>11</v>
      </c>
      <c r="E6" s="10">
        <f>+E7+E11+E14+E17+E20+E26</f>
        <v>31390000</v>
      </c>
      <c r="F6" s="10">
        <f>+F7+F11+F14+F17+F20+F26</f>
        <v>32415246</v>
      </c>
      <c r="G6" s="10">
        <f>E6-F6</f>
        <v>-1025246</v>
      </c>
      <c r="H6" s="10"/>
    </row>
    <row r="7" spans="2:8" s="7" customFormat="1" ht="27" customHeight="1" x14ac:dyDescent="0.4">
      <c r="B7" s="38"/>
      <c r="C7" s="38"/>
      <c r="D7" s="11" t="s">
        <v>163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s="7" customFormat="1" ht="27" customHeight="1" x14ac:dyDescent="0.4">
      <c r="B8" s="38"/>
      <c r="C8" s="38"/>
      <c r="D8" s="11" t="s">
        <v>158</v>
      </c>
      <c r="E8" s="13"/>
      <c r="F8" s="13"/>
      <c r="G8" s="13">
        <f>E8-F8</f>
        <v>0</v>
      </c>
      <c r="H8" s="13"/>
    </row>
    <row r="9" spans="2:8" s="7" customFormat="1" ht="27" customHeight="1" x14ac:dyDescent="0.4">
      <c r="B9" s="38"/>
      <c r="C9" s="38"/>
      <c r="D9" s="11" t="s">
        <v>162</v>
      </c>
      <c r="E9" s="13"/>
      <c r="F9" s="13"/>
      <c r="G9" s="13">
        <f>E9-F9</f>
        <v>0</v>
      </c>
      <c r="H9" s="13"/>
    </row>
    <row r="10" spans="2:8" s="7" customFormat="1" ht="27" customHeight="1" x14ac:dyDescent="0.4">
      <c r="B10" s="38"/>
      <c r="C10" s="38"/>
      <c r="D10" s="11" t="s">
        <v>161</v>
      </c>
      <c r="E10" s="13"/>
      <c r="F10" s="13"/>
      <c r="G10" s="13">
        <f>E10-F10</f>
        <v>0</v>
      </c>
      <c r="H10" s="13"/>
    </row>
    <row r="11" spans="2:8" s="7" customFormat="1" ht="27" customHeight="1" x14ac:dyDescent="0.4">
      <c r="B11" s="38"/>
      <c r="C11" s="38"/>
      <c r="D11" s="11" t="s">
        <v>160</v>
      </c>
      <c r="E11" s="13">
        <f>+E12+E13</f>
        <v>26370000</v>
      </c>
      <c r="F11" s="13">
        <f>+F12+F13</f>
        <v>27917381</v>
      </c>
      <c r="G11" s="13">
        <f>E11-F11</f>
        <v>-1547381</v>
      </c>
      <c r="H11" s="13"/>
    </row>
    <row r="12" spans="2:8" s="7" customFormat="1" ht="27" customHeight="1" x14ac:dyDescent="0.4">
      <c r="B12" s="38"/>
      <c r="C12" s="38"/>
      <c r="D12" s="11" t="s">
        <v>158</v>
      </c>
      <c r="E12" s="13">
        <v>23600000</v>
      </c>
      <c r="F12" s="13">
        <v>25142535</v>
      </c>
      <c r="G12" s="13">
        <f>E12-F12</f>
        <v>-1542535</v>
      </c>
      <c r="H12" s="13"/>
    </row>
    <row r="13" spans="2:8" s="7" customFormat="1" ht="27" customHeight="1" x14ac:dyDescent="0.4">
      <c r="B13" s="38"/>
      <c r="C13" s="38"/>
      <c r="D13" s="11" t="s">
        <v>157</v>
      </c>
      <c r="E13" s="13">
        <v>2770000</v>
      </c>
      <c r="F13" s="13">
        <v>2774846</v>
      </c>
      <c r="G13" s="13">
        <f>E13-F13</f>
        <v>-4846</v>
      </c>
      <c r="H13" s="13"/>
    </row>
    <row r="14" spans="2:8" s="7" customFormat="1" ht="27" customHeight="1" x14ac:dyDescent="0.4">
      <c r="B14" s="38"/>
      <c r="C14" s="38"/>
      <c r="D14" s="11" t="s">
        <v>159</v>
      </c>
      <c r="E14" s="13">
        <f>+E15+E16</f>
        <v>0</v>
      </c>
      <c r="F14" s="13">
        <f>+F15+F16</f>
        <v>0</v>
      </c>
      <c r="G14" s="13">
        <f>E14-F14</f>
        <v>0</v>
      </c>
      <c r="H14" s="13"/>
    </row>
    <row r="15" spans="2:8" s="7" customFormat="1" ht="27" customHeight="1" x14ac:dyDescent="0.4">
      <c r="B15" s="38"/>
      <c r="C15" s="38"/>
      <c r="D15" s="11" t="s">
        <v>158</v>
      </c>
      <c r="E15" s="13"/>
      <c r="F15" s="13"/>
      <c r="G15" s="13">
        <f>E15-F15</f>
        <v>0</v>
      </c>
      <c r="H15" s="13"/>
    </row>
    <row r="16" spans="2:8" s="7" customFormat="1" ht="27" customHeight="1" x14ac:dyDescent="0.4">
      <c r="B16" s="38"/>
      <c r="C16" s="38"/>
      <c r="D16" s="11" t="s">
        <v>157</v>
      </c>
      <c r="E16" s="13"/>
      <c r="F16" s="13"/>
      <c r="G16" s="13">
        <f>E16-F16</f>
        <v>0</v>
      </c>
      <c r="H16" s="13"/>
    </row>
    <row r="17" spans="2:8" s="7" customFormat="1" ht="27" customHeight="1" x14ac:dyDescent="0.4">
      <c r="B17" s="38"/>
      <c r="C17" s="38"/>
      <c r="D17" s="11" t="s">
        <v>156</v>
      </c>
      <c r="E17" s="13">
        <f>+E18+E19</f>
        <v>0</v>
      </c>
      <c r="F17" s="13">
        <f>+F18+F19</f>
        <v>0</v>
      </c>
      <c r="G17" s="13">
        <f>E17-F17</f>
        <v>0</v>
      </c>
      <c r="H17" s="13"/>
    </row>
    <row r="18" spans="2:8" s="7" customFormat="1" ht="27" customHeight="1" x14ac:dyDescent="0.4">
      <c r="B18" s="38"/>
      <c r="C18" s="38"/>
      <c r="D18" s="11" t="s">
        <v>155</v>
      </c>
      <c r="E18" s="13"/>
      <c r="F18" s="13"/>
      <c r="G18" s="13">
        <f>E18-F18</f>
        <v>0</v>
      </c>
      <c r="H18" s="13"/>
    </row>
    <row r="19" spans="2:8" s="7" customFormat="1" ht="27" customHeight="1" x14ac:dyDescent="0.4">
      <c r="B19" s="38"/>
      <c r="C19" s="38"/>
      <c r="D19" s="11" t="s">
        <v>154</v>
      </c>
      <c r="E19" s="13"/>
      <c r="F19" s="13"/>
      <c r="G19" s="13">
        <f>E19-F19</f>
        <v>0</v>
      </c>
      <c r="H19" s="13"/>
    </row>
    <row r="20" spans="2:8" s="7" customFormat="1" ht="27" customHeight="1" x14ac:dyDescent="0.4">
      <c r="B20" s="38"/>
      <c r="C20" s="38"/>
      <c r="D20" s="11" t="s">
        <v>153</v>
      </c>
      <c r="E20" s="13">
        <f>+E21+E22+E23+E24+E25</f>
        <v>0</v>
      </c>
      <c r="F20" s="13">
        <f>+F21+F22+F23+F24+F25</f>
        <v>0</v>
      </c>
      <c r="G20" s="13">
        <f>E20-F20</f>
        <v>0</v>
      </c>
      <c r="H20" s="13"/>
    </row>
    <row r="21" spans="2:8" s="7" customFormat="1" ht="27" customHeight="1" x14ac:dyDescent="0.4">
      <c r="B21" s="38"/>
      <c r="C21" s="38"/>
      <c r="D21" s="11" t="s">
        <v>152</v>
      </c>
      <c r="E21" s="13"/>
      <c r="F21" s="13"/>
      <c r="G21" s="13">
        <f>E21-F21</f>
        <v>0</v>
      </c>
      <c r="H21" s="13"/>
    </row>
    <row r="22" spans="2:8" s="7" customFormat="1" ht="27" customHeight="1" x14ac:dyDescent="0.4">
      <c r="B22" s="38"/>
      <c r="C22" s="38"/>
      <c r="D22" s="11" t="s">
        <v>151</v>
      </c>
      <c r="E22" s="13"/>
      <c r="F22" s="13"/>
      <c r="G22" s="13">
        <f>E22-F22</f>
        <v>0</v>
      </c>
      <c r="H22" s="13"/>
    </row>
    <row r="23" spans="2:8" s="7" customFormat="1" ht="27" customHeight="1" x14ac:dyDescent="0.4">
      <c r="B23" s="38"/>
      <c r="C23" s="38"/>
      <c r="D23" s="11" t="s">
        <v>150</v>
      </c>
      <c r="E23" s="13"/>
      <c r="F23" s="13"/>
      <c r="G23" s="13">
        <f>E23-F23</f>
        <v>0</v>
      </c>
      <c r="H23" s="13"/>
    </row>
    <row r="24" spans="2:8" s="7" customFormat="1" ht="27" customHeight="1" x14ac:dyDescent="0.4">
      <c r="B24" s="38"/>
      <c r="C24" s="38"/>
      <c r="D24" s="11" t="s">
        <v>149</v>
      </c>
      <c r="E24" s="13"/>
      <c r="F24" s="13"/>
      <c r="G24" s="13">
        <f>E24-F24</f>
        <v>0</v>
      </c>
      <c r="H24" s="13"/>
    </row>
    <row r="25" spans="2:8" s="7" customFormat="1" ht="27" customHeight="1" x14ac:dyDescent="0.4">
      <c r="B25" s="38"/>
      <c r="C25" s="38"/>
      <c r="D25" s="11" t="s">
        <v>140</v>
      </c>
      <c r="E25" s="13"/>
      <c r="F25" s="13"/>
      <c r="G25" s="13">
        <f>E25-F25</f>
        <v>0</v>
      </c>
      <c r="H25" s="13"/>
    </row>
    <row r="26" spans="2:8" s="7" customFormat="1" ht="27" customHeight="1" x14ac:dyDescent="0.4">
      <c r="B26" s="38"/>
      <c r="C26" s="38"/>
      <c r="D26" s="11" t="s">
        <v>148</v>
      </c>
      <c r="E26" s="13">
        <f>+E27+E28+E29+E30+E31+E32+E33</f>
        <v>5020000</v>
      </c>
      <c r="F26" s="13">
        <f>+F27+F28+F29+F30+F31+F32+F33</f>
        <v>4497865</v>
      </c>
      <c r="G26" s="13">
        <f>E26-F26</f>
        <v>522135</v>
      </c>
      <c r="H26" s="13"/>
    </row>
    <row r="27" spans="2:8" s="7" customFormat="1" ht="27" customHeight="1" x14ac:dyDescent="0.4">
      <c r="B27" s="38"/>
      <c r="C27" s="38"/>
      <c r="D27" s="11" t="s">
        <v>147</v>
      </c>
      <c r="E27" s="13"/>
      <c r="F27" s="13">
        <v>223365</v>
      </c>
      <c r="G27" s="13">
        <f>E27-F27</f>
        <v>-223365</v>
      </c>
      <c r="H27" s="13"/>
    </row>
    <row r="28" spans="2:8" s="7" customFormat="1" ht="27" customHeight="1" x14ac:dyDescent="0.4">
      <c r="B28" s="38"/>
      <c r="C28" s="38"/>
      <c r="D28" s="11" t="s">
        <v>139</v>
      </c>
      <c r="E28" s="13"/>
      <c r="F28" s="13">
        <v>12000</v>
      </c>
      <c r="G28" s="13">
        <f>E28-F28</f>
        <v>-12000</v>
      </c>
      <c r="H28" s="13"/>
    </row>
    <row r="29" spans="2:8" s="7" customFormat="1" ht="27" customHeight="1" x14ac:dyDescent="0.4">
      <c r="B29" s="38"/>
      <c r="C29" s="38"/>
      <c r="D29" s="11" t="s">
        <v>146</v>
      </c>
      <c r="E29" s="13"/>
      <c r="F29" s="13">
        <v>4262500</v>
      </c>
      <c r="G29" s="13">
        <f>E29-F29</f>
        <v>-4262500</v>
      </c>
      <c r="H29" s="13"/>
    </row>
    <row r="30" spans="2:8" s="7" customFormat="1" ht="27" customHeight="1" x14ac:dyDescent="0.4">
      <c r="B30" s="38"/>
      <c r="C30" s="38"/>
      <c r="D30" s="11" t="s">
        <v>145</v>
      </c>
      <c r="E30" s="13">
        <v>5000000</v>
      </c>
      <c r="F30" s="13"/>
      <c r="G30" s="13">
        <f>E30-F30</f>
        <v>5000000</v>
      </c>
      <c r="H30" s="13"/>
    </row>
    <row r="31" spans="2:8" s="7" customFormat="1" ht="27" customHeight="1" x14ac:dyDescent="0.4">
      <c r="B31" s="38"/>
      <c r="C31" s="38"/>
      <c r="D31" s="11" t="s">
        <v>144</v>
      </c>
      <c r="E31" s="13"/>
      <c r="F31" s="13"/>
      <c r="G31" s="13">
        <f>E31-F31</f>
        <v>0</v>
      </c>
      <c r="H31" s="13"/>
    </row>
    <row r="32" spans="2:8" s="7" customFormat="1" ht="27" customHeight="1" x14ac:dyDescent="0.4">
      <c r="B32" s="38"/>
      <c r="C32" s="38"/>
      <c r="D32" s="11" t="s">
        <v>143</v>
      </c>
      <c r="E32" s="13"/>
      <c r="F32" s="13"/>
      <c r="G32" s="13">
        <f>E32-F32</f>
        <v>0</v>
      </c>
      <c r="H32" s="13"/>
    </row>
    <row r="33" spans="2:8" s="7" customFormat="1" ht="27" customHeight="1" x14ac:dyDescent="0.4">
      <c r="B33" s="38"/>
      <c r="C33" s="38"/>
      <c r="D33" s="11" t="s">
        <v>138</v>
      </c>
      <c r="E33" s="13">
        <v>20000</v>
      </c>
      <c r="F33" s="13"/>
      <c r="G33" s="13">
        <f>E33-F33</f>
        <v>20000</v>
      </c>
      <c r="H33" s="13"/>
    </row>
    <row r="34" spans="2:8" s="7" customFormat="1" ht="27" customHeight="1" x14ac:dyDescent="0.4">
      <c r="B34" s="38"/>
      <c r="C34" s="38"/>
      <c r="D34" s="11" t="s">
        <v>12</v>
      </c>
      <c r="E34" s="13">
        <f>+E35</f>
        <v>0</v>
      </c>
      <c r="F34" s="13">
        <f>+F35</f>
        <v>0</v>
      </c>
      <c r="G34" s="13">
        <f>E34-F34</f>
        <v>0</v>
      </c>
      <c r="H34" s="13"/>
    </row>
    <row r="35" spans="2:8" s="7" customFormat="1" ht="27" customHeight="1" x14ac:dyDescent="0.4">
      <c r="B35" s="38"/>
      <c r="C35" s="38"/>
      <c r="D35" s="11" t="s">
        <v>142</v>
      </c>
      <c r="E35" s="13">
        <f>+E36+E37+E38+E39</f>
        <v>0</v>
      </c>
      <c r="F35" s="13">
        <f>+F36+F37+F38+F39</f>
        <v>0</v>
      </c>
      <c r="G35" s="13">
        <f>E35-F35</f>
        <v>0</v>
      </c>
      <c r="H35" s="13"/>
    </row>
    <row r="36" spans="2:8" s="7" customFormat="1" ht="27" customHeight="1" x14ac:dyDescent="0.4">
      <c r="B36" s="38"/>
      <c r="C36" s="38"/>
      <c r="D36" s="11" t="s">
        <v>141</v>
      </c>
      <c r="E36" s="13"/>
      <c r="F36" s="13"/>
      <c r="G36" s="13">
        <f>E36-F36</f>
        <v>0</v>
      </c>
      <c r="H36" s="13"/>
    </row>
    <row r="37" spans="2:8" s="7" customFormat="1" ht="27" customHeight="1" x14ac:dyDescent="0.4">
      <c r="B37" s="38"/>
      <c r="C37" s="38"/>
      <c r="D37" s="11" t="s">
        <v>140</v>
      </c>
      <c r="E37" s="13"/>
      <c r="F37" s="13"/>
      <c r="G37" s="13">
        <f>E37-F37</f>
        <v>0</v>
      </c>
      <c r="H37" s="13"/>
    </row>
    <row r="38" spans="2:8" s="7" customFormat="1" ht="27" customHeight="1" x14ac:dyDescent="0.4">
      <c r="B38" s="38"/>
      <c r="C38" s="38"/>
      <c r="D38" s="11" t="s">
        <v>139</v>
      </c>
      <c r="E38" s="13"/>
      <c r="F38" s="13"/>
      <c r="G38" s="13">
        <f>E38-F38</f>
        <v>0</v>
      </c>
      <c r="H38" s="13"/>
    </row>
    <row r="39" spans="2:8" s="7" customFormat="1" ht="27" customHeight="1" x14ac:dyDescent="0.4">
      <c r="B39" s="38"/>
      <c r="C39" s="38"/>
      <c r="D39" s="11" t="s">
        <v>138</v>
      </c>
      <c r="E39" s="13"/>
      <c r="F39" s="13"/>
      <c r="G39" s="13">
        <f>E39-F39</f>
        <v>0</v>
      </c>
      <c r="H39" s="13"/>
    </row>
    <row r="40" spans="2:8" s="7" customFormat="1" ht="27" customHeight="1" x14ac:dyDescent="0.4">
      <c r="B40" s="38"/>
      <c r="C40" s="38"/>
      <c r="D40" s="11" t="s">
        <v>13</v>
      </c>
      <c r="E40" s="13"/>
      <c r="F40" s="13"/>
      <c r="G40" s="13">
        <f>E40-F40</f>
        <v>0</v>
      </c>
      <c r="H40" s="13"/>
    </row>
    <row r="41" spans="2:8" s="7" customFormat="1" ht="27" customHeight="1" x14ac:dyDescent="0.4">
      <c r="B41" s="38"/>
      <c r="C41" s="38"/>
      <c r="D41" s="11" t="s">
        <v>14</v>
      </c>
      <c r="E41" s="13"/>
      <c r="F41" s="13"/>
      <c r="G41" s="13">
        <f>E41-F41</f>
        <v>0</v>
      </c>
      <c r="H41" s="13"/>
    </row>
    <row r="42" spans="2:8" s="7" customFormat="1" ht="27" customHeight="1" x14ac:dyDescent="0.4">
      <c r="B42" s="38"/>
      <c r="C42" s="38"/>
      <c r="D42" s="11" t="s">
        <v>15</v>
      </c>
      <c r="E42" s="13"/>
      <c r="F42" s="13">
        <v>22</v>
      </c>
      <c r="G42" s="13">
        <f>E42-F42</f>
        <v>-22</v>
      </c>
      <c r="H42" s="13"/>
    </row>
    <row r="43" spans="2:8" s="7" customFormat="1" ht="27" customHeight="1" x14ac:dyDescent="0.4">
      <c r="B43" s="38"/>
      <c r="C43" s="38"/>
      <c r="D43" s="11" t="s">
        <v>16</v>
      </c>
      <c r="E43" s="13">
        <f>+E44+E45+E46</f>
        <v>0</v>
      </c>
      <c r="F43" s="13">
        <f>+F44+F45+F46</f>
        <v>3289</v>
      </c>
      <c r="G43" s="13">
        <f>E43-F43</f>
        <v>-3289</v>
      </c>
      <c r="H43" s="13"/>
    </row>
    <row r="44" spans="2:8" s="7" customFormat="1" ht="27" customHeight="1" x14ac:dyDescent="0.4">
      <c r="B44" s="38"/>
      <c r="C44" s="38"/>
      <c r="D44" s="11" t="s">
        <v>137</v>
      </c>
      <c r="E44" s="13"/>
      <c r="F44" s="13"/>
      <c r="G44" s="13">
        <f>E44-F44</f>
        <v>0</v>
      </c>
      <c r="H44" s="13"/>
    </row>
    <row r="45" spans="2:8" s="7" customFormat="1" ht="27" customHeight="1" x14ac:dyDescent="0.4">
      <c r="B45" s="38"/>
      <c r="C45" s="38"/>
      <c r="D45" s="11" t="s">
        <v>136</v>
      </c>
      <c r="E45" s="13"/>
      <c r="F45" s="13"/>
      <c r="G45" s="13">
        <f>E45-F45</f>
        <v>0</v>
      </c>
      <c r="H45" s="13"/>
    </row>
    <row r="46" spans="2:8" s="7" customFormat="1" ht="27" customHeight="1" x14ac:dyDescent="0.4">
      <c r="B46" s="38"/>
      <c r="C46" s="38"/>
      <c r="D46" s="11" t="s">
        <v>135</v>
      </c>
      <c r="E46" s="13"/>
      <c r="F46" s="13">
        <v>3289</v>
      </c>
      <c r="G46" s="13">
        <f>E46-F46</f>
        <v>-3289</v>
      </c>
      <c r="H46" s="13"/>
    </row>
    <row r="47" spans="2:8" s="7" customFormat="1" ht="27" customHeight="1" x14ac:dyDescent="0.4">
      <c r="B47" s="38"/>
      <c r="C47" s="39"/>
      <c r="D47" s="15" t="s">
        <v>17</v>
      </c>
      <c r="E47" s="17">
        <f>+E6+E34+E40+E41+E42+E43</f>
        <v>31390000</v>
      </c>
      <c r="F47" s="17">
        <f>+F6+F34+F40+F41+F42+F43</f>
        <v>32418557</v>
      </c>
      <c r="G47" s="17">
        <f>E47-F47</f>
        <v>-1028557</v>
      </c>
      <c r="H47" s="17"/>
    </row>
    <row r="48" spans="2:8" s="7" customFormat="1" ht="27" customHeight="1" x14ac:dyDescent="0.4">
      <c r="B48" s="38"/>
      <c r="C48" s="37" t="s">
        <v>18</v>
      </c>
      <c r="D48" s="11" t="s">
        <v>19</v>
      </c>
      <c r="E48" s="13">
        <f>+E49+E50+E51+E52+E53+E54</f>
        <v>26875000</v>
      </c>
      <c r="F48" s="13">
        <f>+F49+F50+F51+F52+F53+F54</f>
        <v>27051972</v>
      </c>
      <c r="G48" s="13">
        <f>E48-F48</f>
        <v>-176972</v>
      </c>
      <c r="H48" s="13"/>
    </row>
    <row r="49" spans="2:8" s="7" customFormat="1" ht="27" customHeight="1" x14ac:dyDescent="0.4">
      <c r="B49" s="38"/>
      <c r="C49" s="38"/>
      <c r="D49" s="11" t="s">
        <v>134</v>
      </c>
      <c r="E49" s="13"/>
      <c r="F49" s="13"/>
      <c r="G49" s="13">
        <f>E49-F49</f>
        <v>0</v>
      </c>
      <c r="H49" s="13"/>
    </row>
    <row r="50" spans="2:8" s="7" customFormat="1" ht="27" customHeight="1" x14ac:dyDescent="0.4">
      <c r="B50" s="38"/>
      <c r="C50" s="38"/>
      <c r="D50" s="11" t="s">
        <v>133</v>
      </c>
      <c r="E50" s="13">
        <v>12500000</v>
      </c>
      <c r="F50" s="13">
        <v>12792686</v>
      </c>
      <c r="G50" s="13">
        <f>E50-F50</f>
        <v>-292686</v>
      </c>
      <c r="H50" s="13"/>
    </row>
    <row r="51" spans="2:8" s="7" customFormat="1" ht="27" customHeight="1" x14ac:dyDescent="0.4">
      <c r="B51" s="38"/>
      <c r="C51" s="38"/>
      <c r="D51" s="11" t="s">
        <v>132</v>
      </c>
      <c r="E51" s="13">
        <v>1910000</v>
      </c>
      <c r="F51" s="13">
        <v>1981720</v>
      </c>
      <c r="G51" s="13">
        <f>E51-F51</f>
        <v>-71720</v>
      </c>
      <c r="H51" s="13"/>
    </row>
    <row r="52" spans="2:8" s="7" customFormat="1" ht="27" customHeight="1" x14ac:dyDescent="0.4">
      <c r="B52" s="38"/>
      <c r="C52" s="38"/>
      <c r="D52" s="11" t="s">
        <v>131</v>
      </c>
      <c r="E52" s="13">
        <v>8720000</v>
      </c>
      <c r="F52" s="13">
        <v>8608656</v>
      </c>
      <c r="G52" s="13">
        <f>E52-F52</f>
        <v>111344</v>
      </c>
      <c r="H52" s="13"/>
    </row>
    <row r="53" spans="2:8" s="7" customFormat="1" ht="27" customHeight="1" x14ac:dyDescent="0.4">
      <c r="B53" s="38"/>
      <c r="C53" s="38"/>
      <c r="D53" s="11" t="s">
        <v>130</v>
      </c>
      <c r="E53" s="13">
        <v>445000</v>
      </c>
      <c r="F53" s="13">
        <v>445000</v>
      </c>
      <c r="G53" s="13">
        <f>E53-F53</f>
        <v>0</v>
      </c>
      <c r="H53" s="13"/>
    </row>
    <row r="54" spans="2:8" s="7" customFormat="1" ht="27" customHeight="1" x14ac:dyDescent="0.4">
      <c r="B54" s="38"/>
      <c r="C54" s="38"/>
      <c r="D54" s="11" t="s">
        <v>129</v>
      </c>
      <c r="E54" s="13">
        <v>3300000</v>
      </c>
      <c r="F54" s="13">
        <v>3223910</v>
      </c>
      <c r="G54" s="13">
        <f>E54-F54</f>
        <v>76090</v>
      </c>
      <c r="H54" s="13"/>
    </row>
    <row r="55" spans="2:8" s="7" customFormat="1" ht="27" customHeight="1" x14ac:dyDescent="0.4">
      <c r="B55" s="38"/>
      <c r="C55" s="38"/>
      <c r="D55" s="11" t="s">
        <v>20</v>
      </c>
      <c r="E55" s="13">
        <f>+E56+E57+E58+E59+E60+E61+E62+E63+E64+E65+E66+E67+E68+E69+E70</f>
        <v>1310000</v>
      </c>
      <c r="F55" s="13">
        <f>+F56+F57+F58+F59+F60+F61+F62+F63+F64+F65+F66+F67+F68+F69+F70</f>
        <v>1441467</v>
      </c>
      <c r="G55" s="13">
        <f>E55-F55</f>
        <v>-131467</v>
      </c>
      <c r="H55" s="13"/>
    </row>
    <row r="56" spans="2:8" s="7" customFormat="1" ht="27" customHeight="1" x14ac:dyDescent="0.4">
      <c r="B56" s="38"/>
      <c r="C56" s="38"/>
      <c r="D56" s="11" t="s">
        <v>128</v>
      </c>
      <c r="E56" s="13"/>
      <c r="F56" s="13"/>
      <c r="G56" s="13">
        <f>E56-F56</f>
        <v>0</v>
      </c>
      <c r="H56" s="13"/>
    </row>
    <row r="57" spans="2:8" s="7" customFormat="1" ht="27" customHeight="1" x14ac:dyDescent="0.4">
      <c r="B57" s="38"/>
      <c r="C57" s="38"/>
      <c r="D57" s="11" t="s">
        <v>127</v>
      </c>
      <c r="E57" s="13">
        <v>30000</v>
      </c>
      <c r="F57" s="13">
        <v>4962</v>
      </c>
      <c r="G57" s="13">
        <f>E57-F57</f>
        <v>25038</v>
      </c>
      <c r="H57" s="13"/>
    </row>
    <row r="58" spans="2:8" s="7" customFormat="1" ht="27" customHeight="1" x14ac:dyDescent="0.4">
      <c r="B58" s="38"/>
      <c r="C58" s="38"/>
      <c r="D58" s="11" t="s">
        <v>126</v>
      </c>
      <c r="E58" s="13"/>
      <c r="F58" s="13"/>
      <c r="G58" s="13">
        <f>E58-F58</f>
        <v>0</v>
      </c>
      <c r="H58" s="13"/>
    </row>
    <row r="59" spans="2:8" s="7" customFormat="1" ht="27" customHeight="1" x14ac:dyDescent="0.4">
      <c r="B59" s="38"/>
      <c r="C59" s="38"/>
      <c r="D59" s="11" t="s">
        <v>125</v>
      </c>
      <c r="E59" s="13"/>
      <c r="F59" s="13"/>
      <c r="G59" s="13">
        <f>E59-F59</f>
        <v>0</v>
      </c>
      <c r="H59" s="13"/>
    </row>
    <row r="60" spans="2:8" s="7" customFormat="1" ht="27" customHeight="1" x14ac:dyDescent="0.4">
      <c r="B60" s="38"/>
      <c r="C60" s="38"/>
      <c r="D60" s="11" t="s">
        <v>124</v>
      </c>
      <c r="E60" s="13"/>
      <c r="F60" s="13"/>
      <c r="G60" s="13">
        <f>E60-F60</f>
        <v>0</v>
      </c>
      <c r="H60" s="13"/>
    </row>
    <row r="61" spans="2:8" s="7" customFormat="1" ht="27" customHeight="1" x14ac:dyDescent="0.4">
      <c r="B61" s="38"/>
      <c r="C61" s="38"/>
      <c r="D61" s="11" t="s">
        <v>123</v>
      </c>
      <c r="E61" s="13"/>
      <c r="F61" s="13"/>
      <c r="G61" s="13">
        <f>E61-F61</f>
        <v>0</v>
      </c>
      <c r="H61" s="13"/>
    </row>
    <row r="62" spans="2:8" s="7" customFormat="1" ht="27" customHeight="1" x14ac:dyDescent="0.4">
      <c r="B62" s="38"/>
      <c r="C62" s="38"/>
      <c r="D62" s="11" t="s">
        <v>122</v>
      </c>
      <c r="E62" s="13"/>
      <c r="F62" s="13"/>
      <c r="G62" s="13">
        <f>E62-F62</f>
        <v>0</v>
      </c>
      <c r="H62" s="13"/>
    </row>
    <row r="63" spans="2:8" s="7" customFormat="1" ht="27" customHeight="1" x14ac:dyDescent="0.4">
      <c r="B63" s="38"/>
      <c r="C63" s="38"/>
      <c r="D63" s="11" t="s">
        <v>112</v>
      </c>
      <c r="E63" s="13"/>
      <c r="F63" s="13"/>
      <c r="G63" s="13">
        <f>E63-F63</f>
        <v>0</v>
      </c>
      <c r="H63" s="13"/>
    </row>
    <row r="64" spans="2:8" s="7" customFormat="1" ht="27" customHeight="1" x14ac:dyDescent="0.4">
      <c r="B64" s="38"/>
      <c r="C64" s="38"/>
      <c r="D64" s="11" t="s">
        <v>111</v>
      </c>
      <c r="E64" s="13">
        <v>600000</v>
      </c>
      <c r="F64" s="13">
        <v>674080</v>
      </c>
      <c r="G64" s="13">
        <f>E64-F64</f>
        <v>-74080</v>
      </c>
      <c r="H64" s="13"/>
    </row>
    <row r="65" spans="2:8" s="7" customFormat="1" ht="27" customHeight="1" x14ac:dyDescent="0.4">
      <c r="B65" s="38"/>
      <c r="C65" s="38"/>
      <c r="D65" s="11" t="s">
        <v>121</v>
      </c>
      <c r="E65" s="13">
        <v>300000</v>
      </c>
      <c r="F65" s="13">
        <v>329086</v>
      </c>
      <c r="G65" s="13">
        <f>E65-F65</f>
        <v>-29086</v>
      </c>
      <c r="H65" s="13"/>
    </row>
    <row r="66" spans="2:8" s="7" customFormat="1" ht="27" customHeight="1" x14ac:dyDescent="0.4">
      <c r="B66" s="38"/>
      <c r="C66" s="38"/>
      <c r="D66" s="11" t="s">
        <v>104</v>
      </c>
      <c r="E66" s="13"/>
      <c r="F66" s="13"/>
      <c r="G66" s="13">
        <f>E66-F66</f>
        <v>0</v>
      </c>
      <c r="H66" s="13"/>
    </row>
    <row r="67" spans="2:8" s="7" customFormat="1" ht="27" customHeight="1" x14ac:dyDescent="0.4">
      <c r="B67" s="38"/>
      <c r="C67" s="38"/>
      <c r="D67" s="11" t="s">
        <v>103</v>
      </c>
      <c r="E67" s="13">
        <v>380000</v>
      </c>
      <c r="F67" s="13">
        <v>415739</v>
      </c>
      <c r="G67" s="13">
        <f>E67-F67</f>
        <v>-35739</v>
      </c>
      <c r="H67" s="13"/>
    </row>
    <row r="68" spans="2:8" s="7" customFormat="1" ht="27" customHeight="1" x14ac:dyDescent="0.4">
      <c r="B68" s="38"/>
      <c r="C68" s="38"/>
      <c r="D68" s="11" t="s">
        <v>120</v>
      </c>
      <c r="E68" s="13"/>
      <c r="F68" s="13">
        <v>17600</v>
      </c>
      <c r="G68" s="13">
        <f>E68-F68</f>
        <v>-17600</v>
      </c>
      <c r="H68" s="13"/>
    </row>
    <row r="69" spans="2:8" s="7" customFormat="1" ht="27" customHeight="1" x14ac:dyDescent="0.4">
      <c r="B69" s="38"/>
      <c r="C69" s="38"/>
      <c r="D69" s="11" t="s">
        <v>119</v>
      </c>
      <c r="E69" s="13"/>
      <c r="F69" s="13"/>
      <c r="G69" s="13">
        <f>E69-F69</f>
        <v>0</v>
      </c>
      <c r="H69" s="13"/>
    </row>
    <row r="70" spans="2:8" s="7" customFormat="1" ht="27" customHeight="1" x14ac:dyDescent="0.4">
      <c r="B70" s="38"/>
      <c r="C70" s="38"/>
      <c r="D70" s="11" t="s">
        <v>96</v>
      </c>
      <c r="E70" s="13"/>
      <c r="F70" s="13"/>
      <c r="G70" s="13">
        <f>E70-F70</f>
        <v>0</v>
      </c>
      <c r="H70" s="13"/>
    </row>
    <row r="71" spans="2:8" s="7" customFormat="1" ht="27" customHeight="1" x14ac:dyDescent="0.4">
      <c r="B71" s="38"/>
      <c r="C71" s="38"/>
      <c r="D71" s="11" t="s">
        <v>21</v>
      </c>
      <c r="E71" s="13">
        <f>+E72+E73+E74+E75+E76+E77+E78+E79+E80+E81+E82+E83+E84+E85+E86+E87+E88+E89+E90+E91+E92+E93+E94</f>
        <v>2683000</v>
      </c>
      <c r="F71" s="13">
        <f>+F72+F73+F74+F75+F76+F77+F78+F79+F80+F81+F82+F83+F84+F85+F86+F87+F88+F89+F90+F91+F92+F93+F94</f>
        <v>3223015</v>
      </c>
      <c r="G71" s="13">
        <f>E71-F71</f>
        <v>-540015</v>
      </c>
      <c r="H71" s="13"/>
    </row>
    <row r="72" spans="2:8" s="7" customFormat="1" ht="27" customHeight="1" x14ac:dyDescent="0.4">
      <c r="B72" s="38"/>
      <c r="C72" s="38"/>
      <c r="D72" s="11" t="s">
        <v>118</v>
      </c>
      <c r="E72" s="13">
        <v>200000</v>
      </c>
      <c r="F72" s="13">
        <v>148806</v>
      </c>
      <c r="G72" s="13">
        <f>E72-F72</f>
        <v>51194</v>
      </c>
      <c r="H72" s="13"/>
    </row>
    <row r="73" spans="2:8" s="7" customFormat="1" ht="27" customHeight="1" x14ac:dyDescent="0.4">
      <c r="B73" s="38"/>
      <c r="C73" s="38"/>
      <c r="D73" s="11" t="s">
        <v>117</v>
      </c>
      <c r="E73" s="13">
        <v>250000</v>
      </c>
      <c r="F73" s="13">
        <v>242143</v>
      </c>
      <c r="G73" s="13">
        <f>E73-F73</f>
        <v>7857</v>
      </c>
      <c r="H73" s="13"/>
    </row>
    <row r="74" spans="2:8" s="7" customFormat="1" ht="27" customHeight="1" x14ac:dyDescent="0.4">
      <c r="B74" s="38"/>
      <c r="C74" s="38"/>
      <c r="D74" s="11" t="s">
        <v>116</v>
      </c>
      <c r="E74" s="13">
        <v>5000</v>
      </c>
      <c r="F74" s="13">
        <v>1698</v>
      </c>
      <c r="G74" s="13">
        <f>E74-F74</f>
        <v>3302</v>
      </c>
      <c r="H74" s="13"/>
    </row>
    <row r="75" spans="2:8" s="7" customFormat="1" ht="27" customHeight="1" x14ac:dyDescent="0.4">
      <c r="B75" s="38"/>
      <c r="C75" s="38"/>
      <c r="D75" s="11" t="s">
        <v>115</v>
      </c>
      <c r="E75" s="13">
        <v>10000</v>
      </c>
      <c r="F75" s="13">
        <v>8000</v>
      </c>
      <c r="G75" s="13">
        <f>E75-F75</f>
        <v>2000</v>
      </c>
      <c r="H75" s="13"/>
    </row>
    <row r="76" spans="2:8" s="7" customFormat="1" ht="27" customHeight="1" x14ac:dyDescent="0.4">
      <c r="B76" s="38"/>
      <c r="C76" s="38"/>
      <c r="D76" s="11" t="s">
        <v>114</v>
      </c>
      <c r="E76" s="13">
        <v>30000</v>
      </c>
      <c r="F76" s="13">
        <v>34116</v>
      </c>
      <c r="G76" s="13">
        <f>E76-F76</f>
        <v>-4116</v>
      </c>
      <c r="H76" s="13"/>
    </row>
    <row r="77" spans="2:8" s="7" customFormat="1" ht="27" customHeight="1" x14ac:dyDescent="0.4">
      <c r="B77" s="38"/>
      <c r="C77" s="38"/>
      <c r="D77" s="11" t="s">
        <v>113</v>
      </c>
      <c r="E77" s="13">
        <v>25000</v>
      </c>
      <c r="F77" s="13">
        <v>23342</v>
      </c>
      <c r="G77" s="13">
        <f>E77-F77</f>
        <v>1658</v>
      </c>
      <c r="H77" s="13"/>
    </row>
    <row r="78" spans="2:8" s="7" customFormat="1" ht="27" customHeight="1" x14ac:dyDescent="0.4">
      <c r="B78" s="38"/>
      <c r="C78" s="38"/>
      <c r="D78" s="11" t="s">
        <v>112</v>
      </c>
      <c r="E78" s="13"/>
      <c r="F78" s="13"/>
      <c r="G78" s="13">
        <f>E78-F78</f>
        <v>0</v>
      </c>
      <c r="H78" s="13"/>
    </row>
    <row r="79" spans="2:8" s="7" customFormat="1" ht="27" customHeight="1" x14ac:dyDescent="0.4">
      <c r="B79" s="38"/>
      <c r="C79" s="38"/>
      <c r="D79" s="11" t="s">
        <v>111</v>
      </c>
      <c r="E79" s="13"/>
      <c r="F79" s="13"/>
      <c r="G79" s="13">
        <f>E79-F79</f>
        <v>0</v>
      </c>
      <c r="H79" s="13"/>
    </row>
    <row r="80" spans="2:8" s="7" customFormat="1" ht="27" customHeight="1" x14ac:dyDescent="0.4">
      <c r="B80" s="38"/>
      <c r="C80" s="38"/>
      <c r="D80" s="11" t="s">
        <v>110</v>
      </c>
      <c r="E80" s="13"/>
      <c r="F80" s="13"/>
      <c r="G80" s="13">
        <f>E80-F80</f>
        <v>0</v>
      </c>
      <c r="H80" s="13"/>
    </row>
    <row r="81" spans="2:8" s="7" customFormat="1" ht="27" customHeight="1" x14ac:dyDescent="0.4">
      <c r="B81" s="38"/>
      <c r="C81" s="38"/>
      <c r="D81" s="11" t="s">
        <v>109</v>
      </c>
      <c r="E81" s="13">
        <v>200000</v>
      </c>
      <c r="F81" s="13">
        <v>212414</v>
      </c>
      <c r="G81" s="13">
        <f>E81-F81</f>
        <v>-12414</v>
      </c>
      <c r="H81" s="13"/>
    </row>
    <row r="82" spans="2:8" s="7" customFormat="1" ht="27" customHeight="1" x14ac:dyDescent="0.4">
      <c r="B82" s="38"/>
      <c r="C82" s="38"/>
      <c r="D82" s="11" t="s">
        <v>108</v>
      </c>
      <c r="E82" s="13"/>
      <c r="F82" s="13"/>
      <c r="G82" s="13">
        <f>E82-F82</f>
        <v>0</v>
      </c>
      <c r="H82" s="13"/>
    </row>
    <row r="83" spans="2:8" s="7" customFormat="1" ht="27" customHeight="1" x14ac:dyDescent="0.4">
      <c r="B83" s="38"/>
      <c r="C83" s="38"/>
      <c r="D83" s="11" t="s">
        <v>107</v>
      </c>
      <c r="E83" s="13"/>
      <c r="F83" s="13"/>
      <c r="G83" s="13">
        <f>E83-F83</f>
        <v>0</v>
      </c>
      <c r="H83" s="13"/>
    </row>
    <row r="84" spans="2:8" s="7" customFormat="1" ht="27" customHeight="1" x14ac:dyDescent="0.4">
      <c r="B84" s="38"/>
      <c r="C84" s="38"/>
      <c r="D84" s="11" t="s">
        <v>106</v>
      </c>
      <c r="E84" s="13"/>
      <c r="F84" s="13">
        <v>478676</v>
      </c>
      <c r="G84" s="13">
        <f>E84-F84</f>
        <v>-478676</v>
      </c>
      <c r="H84" s="13"/>
    </row>
    <row r="85" spans="2:8" s="7" customFormat="1" ht="27" customHeight="1" x14ac:dyDescent="0.4">
      <c r="B85" s="38"/>
      <c r="C85" s="38"/>
      <c r="D85" s="11" t="s">
        <v>105</v>
      </c>
      <c r="E85" s="13">
        <v>40000</v>
      </c>
      <c r="F85" s="13">
        <v>48506</v>
      </c>
      <c r="G85" s="13">
        <f>E85-F85</f>
        <v>-8506</v>
      </c>
      <c r="H85" s="13"/>
    </row>
    <row r="86" spans="2:8" s="7" customFormat="1" ht="27" customHeight="1" x14ac:dyDescent="0.4">
      <c r="B86" s="38"/>
      <c r="C86" s="38"/>
      <c r="D86" s="11" t="s">
        <v>104</v>
      </c>
      <c r="E86" s="13">
        <v>30000</v>
      </c>
      <c r="F86" s="13">
        <v>137460</v>
      </c>
      <c r="G86" s="13">
        <f>E86-F86</f>
        <v>-107460</v>
      </c>
      <c r="H86" s="13"/>
    </row>
    <row r="87" spans="2:8" s="7" customFormat="1" ht="27" customHeight="1" x14ac:dyDescent="0.4">
      <c r="B87" s="38"/>
      <c r="C87" s="38"/>
      <c r="D87" s="11" t="s">
        <v>103</v>
      </c>
      <c r="E87" s="13">
        <v>20000</v>
      </c>
      <c r="F87" s="13">
        <v>18144</v>
      </c>
      <c r="G87" s="13">
        <f>E87-F87</f>
        <v>1856</v>
      </c>
      <c r="H87" s="13"/>
    </row>
    <row r="88" spans="2:8" s="7" customFormat="1" ht="27" customHeight="1" x14ac:dyDescent="0.4">
      <c r="B88" s="38"/>
      <c r="C88" s="38"/>
      <c r="D88" s="11" t="s">
        <v>102</v>
      </c>
      <c r="E88" s="13">
        <v>1380000</v>
      </c>
      <c r="F88" s="13">
        <v>1380000</v>
      </c>
      <c r="G88" s="13">
        <f>E88-F88</f>
        <v>0</v>
      </c>
      <c r="H88" s="13"/>
    </row>
    <row r="89" spans="2:8" s="7" customFormat="1" ht="27" customHeight="1" x14ac:dyDescent="0.4">
      <c r="B89" s="38"/>
      <c r="C89" s="38"/>
      <c r="D89" s="11" t="s">
        <v>101</v>
      </c>
      <c r="E89" s="13">
        <v>1000</v>
      </c>
      <c r="F89" s="13">
        <v>200</v>
      </c>
      <c r="G89" s="13">
        <f>E89-F89</f>
        <v>800</v>
      </c>
      <c r="H89" s="13"/>
    </row>
    <row r="90" spans="2:8" s="7" customFormat="1" ht="27" customHeight="1" x14ac:dyDescent="0.4">
      <c r="B90" s="38"/>
      <c r="C90" s="38"/>
      <c r="D90" s="11" t="s">
        <v>100</v>
      </c>
      <c r="E90" s="13">
        <v>480000</v>
      </c>
      <c r="F90" s="13">
        <v>477510</v>
      </c>
      <c r="G90" s="13">
        <f>E90-F90</f>
        <v>2490</v>
      </c>
      <c r="H90" s="13"/>
    </row>
    <row r="91" spans="2:8" s="7" customFormat="1" ht="27" customHeight="1" x14ac:dyDescent="0.4">
      <c r="B91" s="38"/>
      <c r="C91" s="38"/>
      <c r="D91" s="11" t="s">
        <v>99</v>
      </c>
      <c r="E91" s="13"/>
      <c r="F91" s="13"/>
      <c r="G91" s="13">
        <f>E91-F91</f>
        <v>0</v>
      </c>
      <c r="H91" s="13"/>
    </row>
    <row r="92" spans="2:8" s="7" customFormat="1" ht="27" customHeight="1" x14ac:dyDescent="0.4">
      <c r="B92" s="38"/>
      <c r="C92" s="38"/>
      <c r="D92" s="11" t="s">
        <v>98</v>
      </c>
      <c r="E92" s="13">
        <v>12000</v>
      </c>
      <c r="F92" s="13">
        <v>12000</v>
      </c>
      <c r="G92" s="13">
        <f>E92-F92</f>
        <v>0</v>
      </c>
      <c r="H92" s="13"/>
    </row>
    <row r="93" spans="2:8" s="7" customFormat="1" ht="27" customHeight="1" x14ac:dyDescent="0.4">
      <c r="B93" s="38"/>
      <c r="C93" s="38"/>
      <c r="D93" s="11" t="s">
        <v>95</v>
      </c>
      <c r="E93" s="13"/>
      <c r="F93" s="13"/>
      <c r="G93" s="13">
        <f>E93-F93</f>
        <v>0</v>
      </c>
      <c r="H93" s="13"/>
    </row>
    <row r="94" spans="2:8" s="7" customFormat="1" ht="27" customHeight="1" x14ac:dyDescent="0.4">
      <c r="B94" s="38"/>
      <c r="C94" s="38"/>
      <c r="D94" s="11" t="s">
        <v>96</v>
      </c>
      <c r="E94" s="13"/>
      <c r="F94" s="13"/>
      <c r="G94" s="13">
        <f>E94-F94</f>
        <v>0</v>
      </c>
      <c r="H94" s="13"/>
    </row>
    <row r="95" spans="2:8" s="7" customFormat="1" ht="27" customHeight="1" x14ac:dyDescent="0.4">
      <c r="B95" s="38"/>
      <c r="C95" s="38"/>
      <c r="D95" s="11" t="s">
        <v>22</v>
      </c>
      <c r="E95" s="13"/>
      <c r="F95" s="13"/>
      <c r="G95" s="13">
        <f>E95-F95</f>
        <v>0</v>
      </c>
      <c r="H95" s="13"/>
    </row>
    <row r="96" spans="2:8" s="7" customFormat="1" ht="27" customHeight="1" x14ac:dyDescent="0.4">
      <c r="B96" s="38"/>
      <c r="C96" s="38"/>
      <c r="D96" s="11" t="s">
        <v>23</v>
      </c>
      <c r="E96" s="13"/>
      <c r="F96" s="13"/>
      <c r="G96" s="13">
        <f>E96-F96</f>
        <v>0</v>
      </c>
      <c r="H96" s="13"/>
    </row>
    <row r="97" spans="2:8" s="7" customFormat="1" ht="27" customHeight="1" x14ac:dyDescent="0.4">
      <c r="B97" s="38"/>
      <c r="C97" s="38"/>
      <c r="D97" s="11" t="s">
        <v>24</v>
      </c>
      <c r="E97" s="13">
        <f>+E98+E99</f>
        <v>0</v>
      </c>
      <c r="F97" s="13">
        <f>+F98+F99</f>
        <v>0</v>
      </c>
      <c r="G97" s="13">
        <f>E97-F97</f>
        <v>0</v>
      </c>
      <c r="H97" s="13"/>
    </row>
    <row r="98" spans="2:8" s="7" customFormat="1" ht="27" customHeight="1" x14ac:dyDescent="0.4">
      <c r="B98" s="38"/>
      <c r="C98" s="38"/>
      <c r="D98" s="11" t="s">
        <v>97</v>
      </c>
      <c r="E98" s="13"/>
      <c r="F98" s="13"/>
      <c r="G98" s="13">
        <f>E98-F98</f>
        <v>0</v>
      </c>
      <c r="H98" s="13"/>
    </row>
    <row r="99" spans="2:8" s="7" customFormat="1" ht="27" customHeight="1" x14ac:dyDescent="0.4">
      <c r="B99" s="38"/>
      <c r="C99" s="38"/>
      <c r="D99" s="11" t="s">
        <v>96</v>
      </c>
      <c r="E99" s="13"/>
      <c r="F99" s="13"/>
      <c r="G99" s="13">
        <f>E99-F99</f>
        <v>0</v>
      </c>
      <c r="H99" s="13"/>
    </row>
    <row r="100" spans="2:8" s="7" customFormat="1" ht="27" customHeight="1" x14ac:dyDescent="0.4">
      <c r="B100" s="38"/>
      <c r="C100" s="38"/>
      <c r="D100" s="11" t="s">
        <v>25</v>
      </c>
      <c r="E100" s="13">
        <f>+E101</f>
        <v>0</v>
      </c>
      <c r="F100" s="13">
        <f>+F101</f>
        <v>0</v>
      </c>
      <c r="G100" s="13">
        <f>E100-F100</f>
        <v>0</v>
      </c>
      <c r="H100" s="13"/>
    </row>
    <row r="101" spans="2:8" s="7" customFormat="1" ht="27" customHeight="1" x14ac:dyDescent="0.4">
      <c r="B101" s="38"/>
      <c r="C101" s="38"/>
      <c r="D101" s="11" t="s">
        <v>95</v>
      </c>
      <c r="E101" s="13"/>
      <c r="F101" s="13"/>
      <c r="G101" s="13">
        <f>E101-F101</f>
        <v>0</v>
      </c>
      <c r="H101" s="13"/>
    </row>
    <row r="102" spans="2:8" s="7" customFormat="1" ht="27" customHeight="1" x14ac:dyDescent="0.4">
      <c r="B102" s="38"/>
      <c r="C102" s="39"/>
      <c r="D102" s="15" t="s">
        <v>26</v>
      </c>
      <c r="E102" s="17">
        <f>+E48+E55+E71+E95+E96+E97+E100</f>
        <v>30868000</v>
      </c>
      <c r="F102" s="17">
        <f>+F48+F55+F71+F95+F96+F97+F100</f>
        <v>31716454</v>
      </c>
      <c r="G102" s="17">
        <f>E102-F102</f>
        <v>-848454</v>
      </c>
      <c r="H102" s="17"/>
    </row>
    <row r="103" spans="2:8" s="7" customFormat="1" ht="27" customHeight="1" x14ac:dyDescent="0.4">
      <c r="B103" s="39"/>
      <c r="C103" s="18" t="s">
        <v>27</v>
      </c>
      <c r="D103" s="19"/>
      <c r="E103" s="20">
        <f xml:space="preserve"> +E47 - E102</f>
        <v>522000</v>
      </c>
      <c r="F103" s="20">
        <f xml:space="preserve"> +F47 - F102</f>
        <v>702103</v>
      </c>
      <c r="G103" s="20">
        <f>E103-F103</f>
        <v>-180103</v>
      </c>
      <c r="H103" s="20"/>
    </row>
    <row r="104" spans="2:8" s="7" customFormat="1" ht="27" customHeight="1" x14ac:dyDescent="0.4">
      <c r="B104" s="37" t="s">
        <v>28</v>
      </c>
      <c r="C104" s="37" t="s">
        <v>10</v>
      </c>
      <c r="D104" s="11" t="s">
        <v>29</v>
      </c>
      <c r="E104" s="13">
        <f>+E105</f>
        <v>0</v>
      </c>
      <c r="F104" s="13">
        <f>+F105</f>
        <v>0</v>
      </c>
      <c r="G104" s="13">
        <f>E104-F104</f>
        <v>0</v>
      </c>
      <c r="H104" s="13"/>
    </row>
    <row r="105" spans="2:8" s="7" customFormat="1" ht="27" customHeight="1" x14ac:dyDescent="0.4">
      <c r="B105" s="38"/>
      <c r="C105" s="38"/>
      <c r="D105" s="11" t="s">
        <v>94</v>
      </c>
      <c r="E105" s="13"/>
      <c r="F105" s="13"/>
      <c r="G105" s="13">
        <f>E105-F105</f>
        <v>0</v>
      </c>
      <c r="H105" s="13"/>
    </row>
    <row r="106" spans="2:8" s="7" customFormat="1" ht="27" customHeight="1" x14ac:dyDescent="0.4">
      <c r="B106" s="38"/>
      <c r="C106" s="38"/>
      <c r="D106" s="11" t="s">
        <v>30</v>
      </c>
      <c r="E106" s="13">
        <f>+E107</f>
        <v>0</v>
      </c>
      <c r="F106" s="13">
        <f>+F107</f>
        <v>0</v>
      </c>
      <c r="G106" s="13">
        <f>E106-F106</f>
        <v>0</v>
      </c>
      <c r="H106" s="13"/>
    </row>
    <row r="107" spans="2:8" s="7" customFormat="1" ht="27" customHeight="1" x14ac:dyDescent="0.4">
      <c r="B107" s="38"/>
      <c r="C107" s="38"/>
      <c r="D107" s="11" t="s">
        <v>93</v>
      </c>
      <c r="E107" s="13"/>
      <c r="F107" s="13"/>
      <c r="G107" s="13">
        <f>E107-F107</f>
        <v>0</v>
      </c>
      <c r="H107" s="13"/>
    </row>
    <row r="108" spans="2:8" s="7" customFormat="1" ht="27" customHeight="1" x14ac:dyDescent="0.4">
      <c r="B108" s="38"/>
      <c r="C108" s="39"/>
      <c r="D108" s="15" t="s">
        <v>31</v>
      </c>
      <c r="E108" s="17">
        <f>+E104+E106</f>
        <v>0</v>
      </c>
      <c r="F108" s="17">
        <f>+F104+F106</f>
        <v>0</v>
      </c>
      <c r="G108" s="17">
        <f>E108-F108</f>
        <v>0</v>
      </c>
      <c r="H108" s="17"/>
    </row>
    <row r="109" spans="2:8" s="7" customFormat="1" ht="27" customHeight="1" x14ac:dyDescent="0.4">
      <c r="B109" s="38"/>
      <c r="C109" s="37" t="s">
        <v>18</v>
      </c>
      <c r="D109" s="11" t="s">
        <v>32</v>
      </c>
      <c r="E109" s="13"/>
      <c r="F109" s="13"/>
      <c r="G109" s="13">
        <f>E109-F109</f>
        <v>0</v>
      </c>
      <c r="H109" s="13"/>
    </row>
    <row r="110" spans="2:8" s="7" customFormat="1" ht="27" customHeight="1" x14ac:dyDescent="0.4">
      <c r="B110" s="38"/>
      <c r="C110" s="38"/>
      <c r="D110" s="11" t="s">
        <v>33</v>
      </c>
      <c r="E110" s="13">
        <f>+E111+E112+E113+E114+E115</f>
        <v>1784000</v>
      </c>
      <c r="F110" s="13">
        <f>+F111+F112+F113+F114+F115</f>
        <v>1782000</v>
      </c>
      <c r="G110" s="13">
        <f>E110-F110</f>
        <v>2000</v>
      </c>
      <c r="H110" s="13"/>
    </row>
    <row r="111" spans="2:8" s="7" customFormat="1" ht="27" customHeight="1" x14ac:dyDescent="0.4">
      <c r="B111" s="38"/>
      <c r="C111" s="38"/>
      <c r="D111" s="11" t="s">
        <v>92</v>
      </c>
      <c r="E111" s="13"/>
      <c r="F111" s="13"/>
      <c r="G111" s="13">
        <f>E111-F111</f>
        <v>0</v>
      </c>
      <c r="H111" s="13"/>
    </row>
    <row r="112" spans="2:8" s="7" customFormat="1" ht="27" customHeight="1" x14ac:dyDescent="0.4">
      <c r="B112" s="38"/>
      <c r="C112" s="38"/>
      <c r="D112" s="11" t="s">
        <v>91</v>
      </c>
      <c r="E112" s="13"/>
      <c r="F112" s="13"/>
      <c r="G112" s="13">
        <f>E112-F112</f>
        <v>0</v>
      </c>
      <c r="H112" s="13"/>
    </row>
    <row r="113" spans="2:8" s="7" customFormat="1" ht="27" customHeight="1" x14ac:dyDescent="0.4">
      <c r="B113" s="38"/>
      <c r="C113" s="38"/>
      <c r="D113" s="11" t="s">
        <v>90</v>
      </c>
      <c r="E113" s="13"/>
      <c r="F113" s="13"/>
      <c r="G113" s="13">
        <f>E113-F113</f>
        <v>0</v>
      </c>
      <c r="H113" s="13"/>
    </row>
    <row r="114" spans="2:8" s="7" customFormat="1" ht="27" customHeight="1" x14ac:dyDescent="0.4">
      <c r="B114" s="38"/>
      <c r="C114" s="38"/>
      <c r="D114" s="11" t="s">
        <v>89</v>
      </c>
      <c r="E114" s="13">
        <v>1254000</v>
      </c>
      <c r="F114" s="13">
        <v>1254000</v>
      </c>
      <c r="G114" s="13">
        <f>E114-F114</f>
        <v>0</v>
      </c>
      <c r="H114" s="13"/>
    </row>
    <row r="115" spans="2:8" s="7" customFormat="1" ht="27" customHeight="1" x14ac:dyDescent="0.4">
      <c r="B115" s="38"/>
      <c r="C115" s="38"/>
      <c r="D115" s="11" t="s">
        <v>88</v>
      </c>
      <c r="E115" s="13">
        <v>530000</v>
      </c>
      <c r="F115" s="13">
        <v>528000</v>
      </c>
      <c r="G115" s="13">
        <f>E115-F115</f>
        <v>2000</v>
      </c>
      <c r="H115" s="13"/>
    </row>
    <row r="116" spans="2:8" s="7" customFormat="1" ht="27" customHeight="1" x14ac:dyDescent="0.4">
      <c r="B116" s="38"/>
      <c r="C116" s="38"/>
      <c r="D116" s="11" t="s">
        <v>34</v>
      </c>
      <c r="E116" s="13"/>
      <c r="F116" s="13"/>
      <c r="G116" s="13">
        <f>E116-F116</f>
        <v>0</v>
      </c>
      <c r="H116" s="13"/>
    </row>
    <row r="117" spans="2:8" s="7" customFormat="1" ht="27" customHeight="1" x14ac:dyDescent="0.4">
      <c r="B117" s="38"/>
      <c r="C117" s="39"/>
      <c r="D117" s="15" t="s">
        <v>35</v>
      </c>
      <c r="E117" s="17">
        <f>+E109+E110+E116</f>
        <v>1784000</v>
      </c>
      <c r="F117" s="17">
        <f>+F109+F110+F116</f>
        <v>1782000</v>
      </c>
      <c r="G117" s="17">
        <f>E117-F117</f>
        <v>2000</v>
      </c>
      <c r="H117" s="17"/>
    </row>
    <row r="118" spans="2:8" s="7" customFormat="1" ht="27" customHeight="1" x14ac:dyDescent="0.4">
      <c r="B118" s="39"/>
      <c r="C118" s="21" t="s">
        <v>36</v>
      </c>
      <c r="D118" s="19"/>
      <c r="E118" s="20">
        <f xml:space="preserve"> +E108 - E117</f>
        <v>-1784000</v>
      </c>
      <c r="F118" s="20">
        <f xml:space="preserve"> +F108 - F117</f>
        <v>-1782000</v>
      </c>
      <c r="G118" s="20">
        <f>E118-F118</f>
        <v>-2000</v>
      </c>
      <c r="H118" s="20"/>
    </row>
    <row r="119" spans="2:8" s="7" customFormat="1" ht="27" customHeight="1" x14ac:dyDescent="0.4">
      <c r="B119" s="37" t="s">
        <v>37</v>
      </c>
      <c r="C119" s="37" t="s">
        <v>10</v>
      </c>
      <c r="D119" s="11" t="s">
        <v>38</v>
      </c>
      <c r="E119" s="13">
        <f>+E120+E121+E122+E123</f>
        <v>0</v>
      </c>
      <c r="F119" s="13">
        <f>+F120+F121+F122+F123</f>
        <v>0</v>
      </c>
      <c r="G119" s="13">
        <f>E119-F119</f>
        <v>0</v>
      </c>
      <c r="H119" s="13"/>
    </row>
    <row r="120" spans="2:8" s="7" customFormat="1" ht="27" customHeight="1" x14ac:dyDescent="0.4">
      <c r="B120" s="38"/>
      <c r="C120" s="38"/>
      <c r="D120" s="11" t="s">
        <v>87</v>
      </c>
      <c r="E120" s="13"/>
      <c r="F120" s="13"/>
      <c r="G120" s="13">
        <f>E120-F120</f>
        <v>0</v>
      </c>
      <c r="H120" s="13"/>
    </row>
    <row r="121" spans="2:8" s="7" customFormat="1" ht="27" customHeight="1" x14ac:dyDescent="0.4">
      <c r="B121" s="38"/>
      <c r="C121" s="38"/>
      <c r="D121" s="11" t="s">
        <v>86</v>
      </c>
      <c r="E121" s="13"/>
      <c r="F121" s="13"/>
      <c r="G121" s="13">
        <f>E121-F121</f>
        <v>0</v>
      </c>
      <c r="H121" s="13"/>
    </row>
    <row r="122" spans="2:8" s="7" customFormat="1" ht="27" customHeight="1" x14ac:dyDescent="0.4">
      <c r="B122" s="38"/>
      <c r="C122" s="38"/>
      <c r="D122" s="11" t="s">
        <v>85</v>
      </c>
      <c r="E122" s="13"/>
      <c r="F122" s="13"/>
      <c r="G122" s="13">
        <f>E122-F122</f>
        <v>0</v>
      </c>
      <c r="H122" s="13"/>
    </row>
    <row r="123" spans="2:8" s="7" customFormat="1" ht="27" customHeight="1" x14ac:dyDescent="0.4">
      <c r="B123" s="38"/>
      <c r="C123" s="38"/>
      <c r="D123" s="11" t="s">
        <v>84</v>
      </c>
      <c r="E123" s="13"/>
      <c r="F123" s="13"/>
      <c r="G123" s="13">
        <f>E123-F123</f>
        <v>0</v>
      </c>
      <c r="H123" s="13"/>
    </row>
    <row r="124" spans="2:8" s="7" customFormat="1" ht="27" customHeight="1" x14ac:dyDescent="0.4">
      <c r="B124" s="38"/>
      <c r="C124" s="38"/>
      <c r="D124" s="11" t="s">
        <v>53</v>
      </c>
      <c r="E124" s="13"/>
      <c r="F124" s="13"/>
      <c r="G124" s="13">
        <f>E124-F124</f>
        <v>0</v>
      </c>
      <c r="H124" s="13"/>
    </row>
    <row r="125" spans="2:8" s="7" customFormat="1" ht="27" customHeight="1" x14ac:dyDescent="0.4">
      <c r="B125" s="38"/>
      <c r="C125" s="38"/>
      <c r="D125" s="11" t="s">
        <v>63</v>
      </c>
      <c r="E125" s="13"/>
      <c r="F125" s="13">
        <v>6770435</v>
      </c>
      <c r="G125" s="13">
        <f>E125-F125</f>
        <v>-6770435</v>
      </c>
      <c r="H125" s="13"/>
    </row>
    <row r="126" spans="2:8" s="7" customFormat="1" ht="27" customHeight="1" x14ac:dyDescent="0.4">
      <c r="B126" s="38"/>
      <c r="C126" s="38"/>
      <c r="D126" s="11" t="s">
        <v>39</v>
      </c>
      <c r="E126" s="13">
        <f>+E127</f>
        <v>0</v>
      </c>
      <c r="F126" s="13">
        <f>+F127</f>
        <v>0</v>
      </c>
      <c r="G126" s="13">
        <f>E126-F126</f>
        <v>0</v>
      </c>
      <c r="H126" s="13"/>
    </row>
    <row r="127" spans="2:8" s="7" customFormat="1" ht="27" customHeight="1" x14ac:dyDescent="0.4">
      <c r="B127" s="38"/>
      <c r="C127" s="38"/>
      <c r="D127" s="11" t="s">
        <v>83</v>
      </c>
      <c r="E127" s="13"/>
      <c r="F127" s="13"/>
      <c r="G127" s="13">
        <f>E127-F127</f>
        <v>0</v>
      </c>
      <c r="H127" s="13"/>
    </row>
    <row r="128" spans="2:8" s="7" customFormat="1" ht="27" customHeight="1" x14ac:dyDescent="0.4">
      <c r="B128" s="38"/>
      <c r="C128" s="39"/>
      <c r="D128" s="15" t="s">
        <v>40</v>
      </c>
      <c r="E128" s="17">
        <f>+E119+E124+E125+E126</f>
        <v>0</v>
      </c>
      <c r="F128" s="17">
        <f>+F119+F124+F125+F126</f>
        <v>6770435</v>
      </c>
      <c r="G128" s="17">
        <f>E128-F128</f>
        <v>-6770435</v>
      </c>
      <c r="H128" s="17"/>
    </row>
    <row r="129" spans="2:8" s="7" customFormat="1" ht="27" customHeight="1" x14ac:dyDescent="0.4">
      <c r="B129" s="38"/>
      <c r="C129" s="37" t="s">
        <v>18</v>
      </c>
      <c r="D129" s="11" t="s">
        <v>41</v>
      </c>
      <c r="E129" s="13">
        <f>+E130+E131+E132+E133</f>
        <v>0</v>
      </c>
      <c r="F129" s="13">
        <f>+F130+F131+F132+F133</f>
        <v>0</v>
      </c>
      <c r="G129" s="13">
        <f>E129-F129</f>
        <v>0</v>
      </c>
      <c r="H129" s="13"/>
    </row>
    <row r="130" spans="2:8" s="7" customFormat="1" ht="27" customHeight="1" x14ac:dyDescent="0.4">
      <c r="B130" s="38"/>
      <c r="C130" s="38"/>
      <c r="D130" s="11" t="s">
        <v>82</v>
      </c>
      <c r="E130" s="13"/>
      <c r="F130" s="13"/>
      <c r="G130" s="13">
        <f>E130-F130</f>
        <v>0</v>
      </c>
      <c r="H130" s="13"/>
    </row>
    <row r="131" spans="2:8" s="7" customFormat="1" ht="27" customHeight="1" x14ac:dyDescent="0.4">
      <c r="B131" s="38"/>
      <c r="C131" s="38"/>
      <c r="D131" s="11" t="s">
        <v>81</v>
      </c>
      <c r="E131" s="13"/>
      <c r="F131" s="13"/>
      <c r="G131" s="13">
        <f>E131-F131</f>
        <v>0</v>
      </c>
      <c r="H131" s="13"/>
    </row>
    <row r="132" spans="2:8" s="7" customFormat="1" ht="27" customHeight="1" x14ac:dyDescent="0.4">
      <c r="B132" s="38"/>
      <c r="C132" s="38"/>
      <c r="D132" s="11" t="s">
        <v>80</v>
      </c>
      <c r="E132" s="13"/>
      <c r="F132" s="13"/>
      <c r="G132" s="13">
        <f>E132-F132</f>
        <v>0</v>
      </c>
      <c r="H132" s="13"/>
    </row>
    <row r="133" spans="2:8" s="7" customFormat="1" ht="27" customHeight="1" x14ac:dyDescent="0.4">
      <c r="B133" s="38"/>
      <c r="C133" s="38"/>
      <c r="D133" s="11" t="s">
        <v>79</v>
      </c>
      <c r="E133" s="13"/>
      <c r="F133" s="13"/>
      <c r="G133" s="13">
        <f>E133-F133</f>
        <v>0</v>
      </c>
      <c r="H133" s="13"/>
    </row>
    <row r="134" spans="2:8" s="7" customFormat="1" ht="27" customHeight="1" x14ac:dyDescent="0.4">
      <c r="B134" s="38"/>
      <c r="C134" s="38"/>
      <c r="D134" s="22" t="s">
        <v>52</v>
      </c>
      <c r="E134" s="23"/>
      <c r="F134" s="23"/>
      <c r="G134" s="23">
        <f>E134-F134</f>
        <v>0</v>
      </c>
      <c r="H134" s="23"/>
    </row>
    <row r="135" spans="2:8" s="7" customFormat="1" ht="27" customHeight="1" x14ac:dyDescent="0.4">
      <c r="B135" s="38"/>
      <c r="C135" s="38"/>
      <c r="D135" s="22" t="s">
        <v>62</v>
      </c>
      <c r="E135" s="23">
        <v>2922000</v>
      </c>
      <c r="F135" s="23">
        <v>5000000</v>
      </c>
      <c r="G135" s="23">
        <f>E135-F135</f>
        <v>-2078000</v>
      </c>
      <c r="H135" s="23"/>
    </row>
    <row r="136" spans="2:8" s="7" customFormat="1" ht="27" customHeight="1" x14ac:dyDescent="0.4">
      <c r="B136" s="38"/>
      <c r="C136" s="38"/>
      <c r="D136" s="22" t="s">
        <v>42</v>
      </c>
      <c r="E136" s="23"/>
      <c r="F136" s="23"/>
      <c r="G136" s="23">
        <f>E136-F136</f>
        <v>0</v>
      </c>
      <c r="H136" s="23"/>
    </row>
    <row r="137" spans="2:8" s="7" customFormat="1" ht="27" customHeight="1" x14ac:dyDescent="0.4">
      <c r="B137" s="38"/>
      <c r="C137" s="39"/>
      <c r="D137" s="24" t="s">
        <v>43</v>
      </c>
      <c r="E137" s="25">
        <f>+E129+E134+E135+E136</f>
        <v>2922000</v>
      </c>
      <c r="F137" s="25">
        <f>+F129+F134+F135+F136</f>
        <v>5000000</v>
      </c>
      <c r="G137" s="25">
        <f>E137-F137</f>
        <v>-2078000</v>
      </c>
      <c r="H137" s="25"/>
    </row>
    <row r="138" spans="2:8" s="7" customFormat="1" ht="27" customHeight="1" x14ac:dyDescent="0.4">
      <c r="B138" s="39"/>
      <c r="C138" s="21" t="s">
        <v>44</v>
      </c>
      <c r="D138" s="19"/>
      <c r="E138" s="20">
        <f xml:space="preserve"> +E128 - E137</f>
        <v>-2922000</v>
      </c>
      <c r="F138" s="20">
        <f xml:space="preserve"> +F128 - F137</f>
        <v>1770435</v>
      </c>
      <c r="G138" s="20">
        <f>E138-F138</f>
        <v>-4692435</v>
      </c>
      <c r="H138" s="20"/>
    </row>
    <row r="139" spans="2:8" s="7" customFormat="1" ht="27" customHeight="1" x14ac:dyDescent="0.4">
      <c r="B139" s="26" t="s">
        <v>45</v>
      </c>
      <c r="C139" s="27"/>
      <c r="D139" s="28"/>
      <c r="E139" s="29"/>
      <c r="F139" s="29"/>
      <c r="G139" s="29">
        <f>E139 + E140</f>
        <v>0</v>
      </c>
      <c r="H139" s="29"/>
    </row>
    <row r="140" spans="2:8" s="7" customFormat="1" ht="27" customHeight="1" x14ac:dyDescent="0.4">
      <c r="B140" s="30"/>
      <c r="C140" s="31"/>
      <c r="D140" s="32"/>
      <c r="E140" s="33"/>
      <c r="F140" s="33"/>
      <c r="G140" s="33"/>
      <c r="H140" s="33"/>
    </row>
    <row r="141" spans="2:8" s="7" customFormat="1" ht="27" customHeight="1" x14ac:dyDescent="0.4">
      <c r="B141" s="40" t="s">
        <v>46</v>
      </c>
      <c r="C141" s="18"/>
      <c r="D141" s="19"/>
      <c r="E141" s="20">
        <f xml:space="preserve"> +E103 +E118 +E138 - (E139 + E140)</f>
        <v>-4184000</v>
      </c>
      <c r="F141" s="20">
        <f xml:space="preserve"> +F103 +F118 +F138 - (F139 + F140)</f>
        <v>690538</v>
      </c>
      <c r="G141" s="20">
        <f>E141-F141</f>
        <v>-4874538</v>
      </c>
      <c r="H141" s="20"/>
    </row>
    <row r="142" spans="2:8" s="7" customFormat="1" ht="27" customHeight="1" x14ac:dyDescent="0.4">
      <c r="B142" s="21" t="s">
        <v>47</v>
      </c>
      <c r="C142" s="18"/>
      <c r="D142" s="19"/>
      <c r="E142" s="20"/>
      <c r="F142" s="20">
        <v>8020130</v>
      </c>
      <c r="G142" s="20">
        <f>E142-F142</f>
        <v>-8020130</v>
      </c>
      <c r="H142" s="20"/>
    </row>
    <row r="143" spans="2:8" s="7" customFormat="1" ht="27" customHeight="1" x14ac:dyDescent="0.4">
      <c r="B143" s="21" t="s">
        <v>48</v>
      </c>
      <c r="C143" s="18"/>
      <c r="D143" s="19"/>
      <c r="E143" s="20">
        <f xml:space="preserve"> +E141 +E142</f>
        <v>-4184000</v>
      </c>
      <c r="F143" s="20">
        <f xml:space="preserve"> +F141 +F142</f>
        <v>8710668</v>
      </c>
      <c r="G143" s="20">
        <f>E143-F143</f>
        <v>-12894668</v>
      </c>
      <c r="H143" s="20"/>
    </row>
    <row r="144" spans="2:8" x14ac:dyDescent="0.4">
      <c r="B144" s="5"/>
      <c r="C144" s="5"/>
      <c r="D144" s="5"/>
      <c r="E144" s="5"/>
      <c r="F144" s="5"/>
      <c r="G144" s="5"/>
      <c r="H144" s="5"/>
    </row>
    <row r="145" spans="2:8" x14ac:dyDescent="0.4">
      <c r="B145" s="5"/>
      <c r="C145" s="5"/>
      <c r="D145" s="5"/>
      <c r="E145" s="5"/>
      <c r="F145" s="5"/>
      <c r="G145" s="5"/>
      <c r="H145" s="5"/>
    </row>
    <row r="146" spans="2:8" x14ac:dyDescent="0.4">
      <c r="B146" s="5"/>
      <c r="C146" s="5"/>
      <c r="D146" s="5"/>
      <c r="E146" s="5"/>
      <c r="F146" s="5"/>
      <c r="G146" s="5"/>
      <c r="H146" s="5"/>
    </row>
    <row r="147" spans="2:8" x14ac:dyDescent="0.4">
      <c r="B147" s="5"/>
      <c r="C147" s="5"/>
      <c r="D147" s="5"/>
      <c r="E147" s="5"/>
      <c r="F147" s="5"/>
      <c r="G147" s="5"/>
      <c r="H147" s="5"/>
    </row>
    <row r="148" spans="2:8" x14ac:dyDescent="0.4">
      <c r="B148" s="5"/>
      <c r="C148" s="5"/>
      <c r="D148" s="5"/>
      <c r="E148" s="5"/>
      <c r="F148" s="5"/>
      <c r="G148" s="5"/>
      <c r="H148" s="5"/>
    </row>
    <row r="149" spans="2:8" x14ac:dyDescent="0.4">
      <c r="B149" s="5"/>
      <c r="C149" s="5"/>
      <c r="D149" s="5"/>
      <c r="E149" s="5"/>
      <c r="F149" s="5"/>
      <c r="G149" s="5"/>
      <c r="H149" s="5"/>
    </row>
    <row r="150" spans="2:8" x14ac:dyDescent="0.4">
      <c r="B150" s="5"/>
      <c r="C150" s="5"/>
      <c r="D150" s="5"/>
      <c r="E150" s="5"/>
      <c r="F150" s="5"/>
      <c r="G150" s="5"/>
      <c r="H150" s="5"/>
    </row>
    <row r="151" spans="2:8" x14ac:dyDescent="0.4">
      <c r="B151" s="5"/>
      <c r="C151" s="5"/>
      <c r="D151" s="5"/>
      <c r="E151" s="5"/>
      <c r="F151" s="5"/>
      <c r="G151" s="5"/>
      <c r="H151" s="5"/>
    </row>
    <row r="152" spans="2:8" x14ac:dyDescent="0.4">
      <c r="B152" s="5"/>
      <c r="C152" s="5"/>
      <c r="D152" s="5"/>
      <c r="E152" s="5"/>
      <c r="F152" s="5"/>
      <c r="G152" s="5"/>
      <c r="H152" s="5"/>
    </row>
    <row r="153" spans="2:8" x14ac:dyDescent="0.4">
      <c r="B153" s="5"/>
      <c r="C153" s="5"/>
      <c r="D153" s="5"/>
      <c r="E153" s="5"/>
      <c r="F153" s="5"/>
      <c r="G153" s="5"/>
      <c r="H153" s="5"/>
    </row>
  </sheetData>
  <mergeCells count="12">
    <mergeCell ref="B104:B118"/>
    <mergeCell ref="C104:C108"/>
    <mergeCell ref="C109:C117"/>
    <mergeCell ref="B119:B138"/>
    <mergeCell ref="C119:C128"/>
    <mergeCell ref="C129:C137"/>
    <mergeCell ref="B2:H2"/>
    <mergeCell ref="B3:H3"/>
    <mergeCell ref="B5:D5"/>
    <mergeCell ref="B6:B103"/>
    <mergeCell ref="C6:C47"/>
    <mergeCell ref="C48:C102"/>
  </mergeCells>
  <phoneticPr fontId="1"/>
  <pageMargins left="0.7" right="0.7" top="0.75" bottom="0.75" header="0.3" footer="0.3"/>
  <pageSetup paperSize="9" scale="55" fitToHeight="0" orientation="portrait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第一号第一様式</vt:lpstr>
      <vt:lpstr>第一号第二様式</vt:lpstr>
      <vt:lpstr>社会福祉事業</vt:lpstr>
      <vt:lpstr>公益事業</vt:lpstr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公益事業!Print_Titles</vt:lpstr>
      <vt:lpstr>社会福祉事業!Print_Titles</vt:lpstr>
      <vt:lpstr>第一号第一様式!Print_Titles</vt:lpstr>
      <vt:lpstr>第一号第二様式!Print_Titles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2023-05-08T10:19:02Z</cp:lastPrinted>
  <dcterms:created xsi:type="dcterms:W3CDTF">2023-05-06T11:16:40Z</dcterms:created>
  <dcterms:modified xsi:type="dcterms:W3CDTF">2023-06-16T05:38:31Z</dcterms:modified>
</cp:coreProperties>
</file>