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v\Desktop\R6年度財務諸表算定シート等\"/>
    </mc:Choice>
  </mc:AlternateContent>
  <xr:revisionPtr revIDLastSave="0" documentId="8_{61510C1F-E07E-44E6-A837-9C27D4BA4426}" xr6:coauthVersionLast="47" xr6:coauthVersionMax="47" xr10:uidLastSave="{00000000-0000-0000-0000-000000000000}"/>
  <bookViews>
    <workbookView xWindow="-120" yWindow="-120" windowWidth="29040" windowHeight="15840" activeTab="8" xr2:uid="{7502A01E-6553-4F09-A9FF-88A864586C8E}"/>
  </bookViews>
  <sheets>
    <sheet name="特別養護老人ホームやすらぎ園" sheetId="1" r:id="rId1"/>
    <sheet name="ケアハウスやすらぎ" sheetId="2" r:id="rId2"/>
    <sheet name="グループホームむつみあい" sheetId="3" r:id="rId3"/>
    <sheet name="本部" sheetId="4" r:id="rId4"/>
    <sheet name="訪問入浴介護事業" sheetId="5" r:id="rId5"/>
    <sheet name="老人居宅介護支援事業" sheetId="6" r:id="rId6"/>
    <sheet name="地域支援事業" sheetId="7" r:id="rId7"/>
    <sheet name="グループホームなごみ筒井" sheetId="8" r:id="rId8"/>
    <sheet name="法人後見事業" sheetId="9" r:id="rId9"/>
  </sheets>
  <definedNames>
    <definedName name="_xlnm.Print_Titles" localSheetId="7">グループホームなごみ筒井!$1:$5</definedName>
    <definedName name="_xlnm.Print_Titles" localSheetId="2">グループホームむつみあい!$1:$5</definedName>
    <definedName name="_xlnm.Print_Titles" localSheetId="1">ケアハウスやすらぎ!$1:$5</definedName>
    <definedName name="_xlnm.Print_Titles" localSheetId="6">地域支援事業!$1:$5</definedName>
    <definedName name="_xlnm.Print_Titles" localSheetId="0">特別養護老人ホームやすらぎ園!$1:$5</definedName>
    <definedName name="_xlnm.Print_Titles" localSheetId="8">法人後見事業!$1:$5</definedName>
    <definedName name="_xlnm.Print_Titles" localSheetId="4">訪問入浴介護事業!$1:$5</definedName>
    <definedName name="_xlnm.Print_Titles" localSheetId="3">本部!$1:$5</definedName>
    <definedName name="_xlnm.Print_Titles" localSheetId="5">老人居宅介護支援事業!$1:$5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2" i="9" l="1"/>
  <c r="G141" i="9"/>
  <c r="G140" i="9"/>
  <c r="F139" i="9"/>
  <c r="G139" i="9" s="1"/>
  <c r="E139" i="9"/>
  <c r="G138" i="9"/>
  <c r="G137" i="9"/>
  <c r="F136" i="9"/>
  <c r="E136" i="9"/>
  <c r="G136" i="9" s="1"/>
  <c r="G135" i="9"/>
  <c r="G133" i="9"/>
  <c r="G129" i="9"/>
  <c r="G128" i="9"/>
  <c r="G127" i="9"/>
  <c r="G126" i="9"/>
  <c r="G125" i="9"/>
  <c r="G124" i="9"/>
  <c r="G123" i="9"/>
  <c r="G122" i="9"/>
  <c r="G121" i="9"/>
  <c r="F120" i="9"/>
  <c r="G120" i="9" s="1"/>
  <c r="E120" i="9"/>
  <c r="E130" i="9" s="1"/>
  <c r="E119" i="9"/>
  <c r="E131" i="9" s="1"/>
  <c r="G118" i="9"/>
  <c r="F117" i="9"/>
  <c r="E117" i="9"/>
  <c r="G117" i="9" s="1"/>
  <c r="G116" i="9"/>
  <c r="G115" i="9"/>
  <c r="G114" i="9"/>
  <c r="G113" i="9"/>
  <c r="G112" i="9"/>
  <c r="F112" i="9"/>
  <c r="E112" i="9"/>
  <c r="G111" i="9"/>
  <c r="G110" i="9"/>
  <c r="F110" i="9"/>
  <c r="F119" i="9" s="1"/>
  <c r="E110" i="9"/>
  <c r="E107" i="9"/>
  <c r="G107" i="9" s="1"/>
  <c r="G106" i="9"/>
  <c r="G105" i="9"/>
  <c r="F104" i="9"/>
  <c r="F107" i="9" s="1"/>
  <c r="E104" i="9"/>
  <c r="G103" i="9"/>
  <c r="F102" i="9"/>
  <c r="G102" i="9" s="1"/>
  <c r="E102" i="9"/>
  <c r="E108" i="9" s="1"/>
  <c r="G101" i="9"/>
  <c r="G100" i="9"/>
  <c r="G99" i="9"/>
  <c r="G98" i="9"/>
  <c r="F98" i="9"/>
  <c r="E98" i="9"/>
  <c r="G97" i="9"/>
  <c r="G96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F67" i="9"/>
  <c r="E67" i="9"/>
  <c r="G67" i="9" s="1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F51" i="9"/>
  <c r="E51" i="9"/>
  <c r="G50" i="9"/>
  <c r="G49" i="9"/>
  <c r="G48" i="9"/>
  <c r="G47" i="9"/>
  <c r="G46" i="9"/>
  <c r="G45" i="9"/>
  <c r="G44" i="9"/>
  <c r="F43" i="9"/>
  <c r="F94" i="9" s="1"/>
  <c r="E43" i="9"/>
  <c r="G43" i="9" s="1"/>
  <c r="G41" i="9"/>
  <c r="G40" i="9"/>
  <c r="G39" i="9"/>
  <c r="G38" i="9"/>
  <c r="G37" i="9"/>
  <c r="G36" i="9"/>
  <c r="F35" i="9"/>
  <c r="F34" i="9" s="1"/>
  <c r="E35" i="9"/>
  <c r="G35" i="9" s="1"/>
  <c r="G33" i="9"/>
  <c r="G32" i="9"/>
  <c r="G31" i="9"/>
  <c r="G30" i="9"/>
  <c r="G29" i="9"/>
  <c r="G28" i="9"/>
  <c r="G27" i="9"/>
  <c r="F26" i="9"/>
  <c r="G26" i="9" s="1"/>
  <c r="E26" i="9"/>
  <c r="G25" i="9"/>
  <c r="G24" i="9"/>
  <c r="G23" i="9"/>
  <c r="G22" i="9"/>
  <c r="G21" i="9"/>
  <c r="F20" i="9"/>
  <c r="G20" i="9" s="1"/>
  <c r="E20" i="9"/>
  <c r="G19" i="9"/>
  <c r="G18" i="9"/>
  <c r="G17" i="9"/>
  <c r="F17" i="9"/>
  <c r="E17" i="9"/>
  <c r="G16" i="9"/>
  <c r="G15" i="9"/>
  <c r="G14" i="9"/>
  <c r="F14" i="9"/>
  <c r="E14" i="9"/>
  <c r="G13" i="9"/>
  <c r="G12" i="9"/>
  <c r="F11" i="9"/>
  <c r="E11" i="9"/>
  <c r="G11" i="9" s="1"/>
  <c r="G10" i="9"/>
  <c r="G9" i="9"/>
  <c r="G8" i="9"/>
  <c r="F7" i="9"/>
  <c r="G7" i="9" s="1"/>
  <c r="E7" i="9"/>
  <c r="E6" i="9" s="1"/>
  <c r="G142" i="8"/>
  <c r="G141" i="8"/>
  <c r="G140" i="8"/>
  <c r="G139" i="8"/>
  <c r="F139" i="8"/>
  <c r="E139" i="8"/>
  <c r="G138" i="8"/>
  <c r="G137" i="8"/>
  <c r="F136" i="8"/>
  <c r="E136" i="8"/>
  <c r="G136" i="8" s="1"/>
  <c r="G135" i="8"/>
  <c r="G133" i="8"/>
  <c r="G129" i="8"/>
  <c r="G128" i="8"/>
  <c r="G127" i="8"/>
  <c r="G126" i="8"/>
  <c r="G125" i="8"/>
  <c r="G124" i="8"/>
  <c r="G123" i="8"/>
  <c r="G122" i="8"/>
  <c r="G121" i="8"/>
  <c r="G120" i="8"/>
  <c r="F120" i="8"/>
  <c r="F130" i="8" s="1"/>
  <c r="E120" i="8"/>
  <c r="E130" i="8" s="1"/>
  <c r="G130" i="8" s="1"/>
  <c r="E119" i="8"/>
  <c r="G118" i="8"/>
  <c r="F117" i="8"/>
  <c r="E117" i="8"/>
  <c r="G117" i="8" s="1"/>
  <c r="G116" i="8"/>
  <c r="G115" i="8"/>
  <c r="G114" i="8"/>
  <c r="G113" i="8"/>
  <c r="G112" i="8"/>
  <c r="F112" i="8"/>
  <c r="E112" i="8"/>
  <c r="G111" i="8"/>
  <c r="G110" i="8"/>
  <c r="F110" i="8"/>
  <c r="F119" i="8" s="1"/>
  <c r="F131" i="8" s="1"/>
  <c r="E110" i="8"/>
  <c r="E107" i="8"/>
  <c r="G106" i="8"/>
  <c r="G105" i="8"/>
  <c r="F104" i="8"/>
  <c r="F107" i="8" s="1"/>
  <c r="E104" i="8"/>
  <c r="G103" i="8"/>
  <c r="G102" i="8"/>
  <c r="F102" i="8"/>
  <c r="E102" i="8"/>
  <c r="E108" i="8" s="1"/>
  <c r="G101" i="8"/>
  <c r="G100" i="8"/>
  <c r="G99" i="8"/>
  <c r="G98" i="8"/>
  <c r="F98" i="8"/>
  <c r="E98" i="8"/>
  <c r="G97" i="8"/>
  <c r="G96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F67" i="8"/>
  <c r="E67" i="8"/>
  <c r="G67" i="8" s="1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F51" i="8"/>
  <c r="E51" i="8"/>
  <c r="G50" i="8"/>
  <c r="G49" i="8"/>
  <c r="G48" i="8"/>
  <c r="G47" i="8"/>
  <c r="G46" i="8"/>
  <c r="G45" i="8"/>
  <c r="G44" i="8"/>
  <c r="F43" i="8"/>
  <c r="F94" i="8" s="1"/>
  <c r="E43" i="8"/>
  <c r="G43" i="8" s="1"/>
  <c r="G41" i="8"/>
  <c r="G40" i="8"/>
  <c r="G39" i="8"/>
  <c r="G38" i="8"/>
  <c r="G37" i="8"/>
  <c r="G36" i="8"/>
  <c r="F35" i="8"/>
  <c r="F34" i="8" s="1"/>
  <c r="E35" i="8"/>
  <c r="G35" i="8" s="1"/>
  <c r="G33" i="8"/>
  <c r="G32" i="8"/>
  <c r="G31" i="8"/>
  <c r="G30" i="8"/>
  <c r="G29" i="8"/>
  <c r="G28" i="8"/>
  <c r="G27" i="8"/>
  <c r="F26" i="8"/>
  <c r="G26" i="8" s="1"/>
  <c r="E26" i="8"/>
  <c r="G25" i="8"/>
  <c r="G24" i="8"/>
  <c r="G23" i="8"/>
  <c r="G22" i="8"/>
  <c r="G21" i="8"/>
  <c r="F20" i="8"/>
  <c r="G20" i="8" s="1"/>
  <c r="E20" i="8"/>
  <c r="G19" i="8"/>
  <c r="G18" i="8"/>
  <c r="G17" i="8"/>
  <c r="F17" i="8"/>
  <c r="E17" i="8"/>
  <c r="G16" i="8"/>
  <c r="G15" i="8"/>
  <c r="G14" i="8"/>
  <c r="F14" i="8"/>
  <c r="E14" i="8"/>
  <c r="G13" i="8"/>
  <c r="G12" i="8"/>
  <c r="F11" i="8"/>
  <c r="E11" i="8"/>
  <c r="G11" i="8" s="1"/>
  <c r="G10" i="8"/>
  <c r="G9" i="8"/>
  <c r="G8" i="8"/>
  <c r="G7" i="8"/>
  <c r="F7" i="8"/>
  <c r="F6" i="8" s="1"/>
  <c r="F42" i="8" s="1"/>
  <c r="E7" i="8"/>
  <c r="E6" i="8" s="1"/>
  <c r="G142" i="7"/>
  <c r="G141" i="7"/>
  <c r="G140" i="7"/>
  <c r="G139" i="7"/>
  <c r="F139" i="7"/>
  <c r="E139" i="7"/>
  <c r="G138" i="7"/>
  <c r="G137" i="7"/>
  <c r="F136" i="7"/>
  <c r="E136" i="7"/>
  <c r="G136" i="7" s="1"/>
  <c r="G135" i="7"/>
  <c r="G133" i="7"/>
  <c r="G129" i="7"/>
  <c r="G128" i="7"/>
  <c r="G127" i="7"/>
  <c r="G126" i="7"/>
  <c r="G125" i="7"/>
  <c r="G124" i="7"/>
  <c r="G123" i="7"/>
  <c r="G122" i="7"/>
  <c r="G121" i="7"/>
  <c r="F120" i="7"/>
  <c r="G120" i="7" s="1"/>
  <c r="E120" i="7"/>
  <c r="E130" i="7" s="1"/>
  <c r="E119" i="7"/>
  <c r="G118" i="7"/>
  <c r="F117" i="7"/>
  <c r="E117" i="7"/>
  <c r="G117" i="7" s="1"/>
  <c r="G116" i="7"/>
  <c r="G115" i="7"/>
  <c r="G114" i="7"/>
  <c r="G113" i="7"/>
  <c r="G112" i="7"/>
  <c r="F112" i="7"/>
  <c r="E112" i="7"/>
  <c r="G111" i="7"/>
  <c r="G110" i="7"/>
  <c r="F110" i="7"/>
  <c r="F119" i="7" s="1"/>
  <c r="E110" i="7"/>
  <c r="E107" i="7"/>
  <c r="G107" i="7" s="1"/>
  <c r="G106" i="7"/>
  <c r="G105" i="7"/>
  <c r="F104" i="7"/>
  <c r="F107" i="7" s="1"/>
  <c r="E104" i="7"/>
  <c r="G103" i="7"/>
  <c r="F102" i="7"/>
  <c r="G102" i="7" s="1"/>
  <c r="E102" i="7"/>
  <c r="E108" i="7" s="1"/>
  <c r="G101" i="7"/>
  <c r="G100" i="7"/>
  <c r="G99" i="7"/>
  <c r="G98" i="7"/>
  <c r="F98" i="7"/>
  <c r="E98" i="7"/>
  <c r="G97" i="7"/>
  <c r="G96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F67" i="7"/>
  <c r="E67" i="7"/>
  <c r="G67" i="7" s="1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F51" i="7"/>
  <c r="E51" i="7"/>
  <c r="G50" i="7"/>
  <c r="G49" i="7"/>
  <c r="G48" i="7"/>
  <c r="G47" i="7"/>
  <c r="G46" i="7"/>
  <c r="G45" i="7"/>
  <c r="G44" i="7"/>
  <c r="F43" i="7"/>
  <c r="F94" i="7" s="1"/>
  <c r="E43" i="7"/>
  <c r="G43" i="7" s="1"/>
  <c r="G41" i="7"/>
  <c r="G40" i="7"/>
  <c r="G39" i="7"/>
  <c r="G38" i="7"/>
  <c r="G37" i="7"/>
  <c r="G36" i="7"/>
  <c r="F35" i="7"/>
  <c r="F34" i="7" s="1"/>
  <c r="E35" i="7"/>
  <c r="G35" i="7" s="1"/>
  <c r="G33" i="7"/>
  <c r="G32" i="7"/>
  <c r="G31" i="7"/>
  <c r="G30" i="7"/>
  <c r="G29" i="7"/>
  <c r="G28" i="7"/>
  <c r="G27" i="7"/>
  <c r="F26" i="7"/>
  <c r="G26" i="7" s="1"/>
  <c r="E26" i="7"/>
  <c r="G25" i="7"/>
  <c r="G24" i="7"/>
  <c r="G23" i="7"/>
  <c r="G22" i="7"/>
  <c r="G21" i="7"/>
  <c r="F20" i="7"/>
  <c r="G20" i="7" s="1"/>
  <c r="E20" i="7"/>
  <c r="G19" i="7"/>
  <c r="G18" i="7"/>
  <c r="G17" i="7"/>
  <c r="F17" i="7"/>
  <c r="E17" i="7"/>
  <c r="G16" i="7"/>
  <c r="G15" i="7"/>
  <c r="G14" i="7"/>
  <c r="F14" i="7"/>
  <c r="E14" i="7"/>
  <c r="G13" i="7"/>
  <c r="G12" i="7"/>
  <c r="F11" i="7"/>
  <c r="E11" i="7"/>
  <c r="G11" i="7" s="1"/>
  <c r="G10" i="7"/>
  <c r="G9" i="7"/>
  <c r="G8" i="7"/>
  <c r="G7" i="7"/>
  <c r="F7" i="7"/>
  <c r="F6" i="7" s="1"/>
  <c r="F42" i="7" s="1"/>
  <c r="F95" i="7" s="1"/>
  <c r="E7" i="7"/>
  <c r="E6" i="7" s="1"/>
  <c r="G142" i="6"/>
  <c r="G141" i="6"/>
  <c r="G140" i="6"/>
  <c r="F139" i="6"/>
  <c r="G139" i="6" s="1"/>
  <c r="E139" i="6"/>
  <c r="G138" i="6"/>
  <c r="G137" i="6"/>
  <c r="F136" i="6"/>
  <c r="E136" i="6"/>
  <c r="G136" i="6" s="1"/>
  <c r="G135" i="6"/>
  <c r="G133" i="6"/>
  <c r="G129" i="6"/>
  <c r="G128" i="6"/>
  <c r="G127" i="6"/>
  <c r="G126" i="6"/>
  <c r="G125" i="6"/>
  <c r="G124" i="6"/>
  <c r="G123" i="6"/>
  <c r="G122" i="6"/>
  <c r="G121" i="6"/>
  <c r="F120" i="6"/>
  <c r="G120" i="6" s="1"/>
  <c r="E120" i="6"/>
  <c r="E130" i="6" s="1"/>
  <c r="E119" i="6"/>
  <c r="E131" i="6" s="1"/>
  <c r="G118" i="6"/>
  <c r="G117" i="6"/>
  <c r="F117" i="6"/>
  <c r="E117" i="6"/>
  <c r="G116" i="6"/>
  <c r="G115" i="6"/>
  <c r="G114" i="6"/>
  <c r="G113" i="6"/>
  <c r="G112" i="6"/>
  <c r="F112" i="6"/>
  <c r="E112" i="6"/>
  <c r="G111" i="6"/>
  <c r="G110" i="6"/>
  <c r="F110" i="6"/>
  <c r="F119" i="6" s="1"/>
  <c r="E110" i="6"/>
  <c r="E107" i="6"/>
  <c r="G106" i="6"/>
  <c r="G105" i="6"/>
  <c r="F104" i="6"/>
  <c r="F107" i="6" s="1"/>
  <c r="E104" i="6"/>
  <c r="G103" i="6"/>
  <c r="F102" i="6"/>
  <c r="G102" i="6" s="1"/>
  <c r="E102" i="6"/>
  <c r="E108" i="6" s="1"/>
  <c r="G101" i="6"/>
  <c r="G100" i="6"/>
  <c r="G99" i="6"/>
  <c r="G98" i="6"/>
  <c r="F98" i="6"/>
  <c r="E98" i="6"/>
  <c r="G97" i="6"/>
  <c r="G96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F67" i="6"/>
  <c r="E67" i="6"/>
  <c r="G67" i="6" s="1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F51" i="6"/>
  <c r="E51" i="6"/>
  <c r="G50" i="6"/>
  <c r="G49" i="6"/>
  <c r="G48" i="6"/>
  <c r="G47" i="6"/>
  <c r="G46" i="6"/>
  <c r="G45" i="6"/>
  <c r="G44" i="6"/>
  <c r="F43" i="6"/>
  <c r="F94" i="6" s="1"/>
  <c r="E43" i="6"/>
  <c r="G43" i="6" s="1"/>
  <c r="G41" i="6"/>
  <c r="G40" i="6"/>
  <c r="G39" i="6"/>
  <c r="G38" i="6"/>
  <c r="G37" i="6"/>
  <c r="G36" i="6"/>
  <c r="F35" i="6"/>
  <c r="F34" i="6" s="1"/>
  <c r="E35" i="6"/>
  <c r="G35" i="6" s="1"/>
  <c r="G33" i="6"/>
  <c r="G32" i="6"/>
  <c r="G31" i="6"/>
  <c r="G30" i="6"/>
  <c r="G29" i="6"/>
  <c r="G28" i="6"/>
  <c r="G27" i="6"/>
  <c r="F26" i="6"/>
  <c r="G26" i="6" s="1"/>
  <c r="E26" i="6"/>
  <c r="G25" i="6"/>
  <c r="G24" i="6"/>
  <c r="G23" i="6"/>
  <c r="G22" i="6"/>
  <c r="G21" i="6"/>
  <c r="F20" i="6"/>
  <c r="G20" i="6" s="1"/>
  <c r="E20" i="6"/>
  <c r="G19" i="6"/>
  <c r="G18" i="6"/>
  <c r="G17" i="6"/>
  <c r="F17" i="6"/>
  <c r="E17" i="6"/>
  <c r="G16" i="6"/>
  <c r="G15" i="6"/>
  <c r="G14" i="6"/>
  <c r="F14" i="6"/>
  <c r="E14" i="6"/>
  <c r="G13" i="6"/>
  <c r="G12" i="6"/>
  <c r="F11" i="6"/>
  <c r="E11" i="6"/>
  <c r="G11" i="6" s="1"/>
  <c r="G10" i="6"/>
  <c r="G9" i="6"/>
  <c r="G8" i="6"/>
  <c r="F7" i="6"/>
  <c r="G7" i="6" s="1"/>
  <c r="E7" i="6"/>
  <c r="E6" i="6" s="1"/>
  <c r="G142" i="5"/>
  <c r="G141" i="5"/>
  <c r="G140" i="5"/>
  <c r="F139" i="5"/>
  <c r="G139" i="5" s="1"/>
  <c r="E139" i="5"/>
  <c r="G138" i="5"/>
  <c r="G137" i="5"/>
  <c r="F136" i="5"/>
  <c r="E136" i="5"/>
  <c r="G136" i="5" s="1"/>
  <c r="G135" i="5"/>
  <c r="G133" i="5"/>
  <c r="G129" i="5"/>
  <c r="G128" i="5"/>
  <c r="G127" i="5"/>
  <c r="G126" i="5"/>
  <c r="G125" i="5"/>
  <c r="G124" i="5"/>
  <c r="G123" i="5"/>
  <c r="G122" i="5"/>
  <c r="G121" i="5"/>
  <c r="F120" i="5"/>
  <c r="G120" i="5" s="1"/>
  <c r="E120" i="5"/>
  <c r="E130" i="5" s="1"/>
  <c r="E119" i="5"/>
  <c r="G118" i="5"/>
  <c r="F117" i="5"/>
  <c r="E117" i="5"/>
  <c r="G117" i="5" s="1"/>
  <c r="G116" i="5"/>
  <c r="G115" i="5"/>
  <c r="G114" i="5"/>
  <c r="G113" i="5"/>
  <c r="F112" i="5"/>
  <c r="G112" i="5" s="1"/>
  <c r="E112" i="5"/>
  <c r="G111" i="5"/>
  <c r="G110" i="5"/>
  <c r="F110" i="5"/>
  <c r="F119" i="5" s="1"/>
  <c r="E110" i="5"/>
  <c r="E107" i="5"/>
  <c r="G106" i="5"/>
  <c r="G105" i="5"/>
  <c r="G104" i="5"/>
  <c r="F104" i="5"/>
  <c r="F107" i="5" s="1"/>
  <c r="E104" i="5"/>
  <c r="G103" i="5"/>
  <c r="F102" i="5"/>
  <c r="F108" i="5" s="1"/>
  <c r="G101" i="5"/>
  <c r="G100" i="5"/>
  <c r="G99" i="5"/>
  <c r="G98" i="5"/>
  <c r="F98" i="5"/>
  <c r="E98" i="5"/>
  <c r="E102" i="5" s="1"/>
  <c r="G97" i="5"/>
  <c r="G96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F67" i="5"/>
  <c r="E67" i="5"/>
  <c r="G67" i="5" s="1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F51" i="5"/>
  <c r="E51" i="5"/>
  <c r="G50" i="5"/>
  <c r="G49" i="5"/>
  <c r="G48" i="5"/>
  <c r="G47" i="5"/>
  <c r="G46" i="5"/>
  <c r="G45" i="5"/>
  <c r="G44" i="5"/>
  <c r="F43" i="5"/>
  <c r="F94" i="5" s="1"/>
  <c r="E43" i="5"/>
  <c r="G43" i="5" s="1"/>
  <c r="G41" i="5"/>
  <c r="G40" i="5"/>
  <c r="G39" i="5"/>
  <c r="G38" i="5"/>
  <c r="G37" i="5"/>
  <c r="G36" i="5"/>
  <c r="F35" i="5"/>
  <c r="F34" i="5" s="1"/>
  <c r="E35" i="5"/>
  <c r="G35" i="5" s="1"/>
  <c r="G33" i="5"/>
  <c r="G32" i="5"/>
  <c r="G31" i="5"/>
  <c r="G30" i="5"/>
  <c r="G29" i="5"/>
  <c r="G28" i="5"/>
  <c r="G27" i="5"/>
  <c r="F26" i="5"/>
  <c r="G26" i="5" s="1"/>
  <c r="E26" i="5"/>
  <c r="G25" i="5"/>
  <c r="G24" i="5"/>
  <c r="G23" i="5"/>
  <c r="G22" i="5"/>
  <c r="G21" i="5"/>
  <c r="G20" i="5"/>
  <c r="F20" i="5"/>
  <c r="E20" i="5"/>
  <c r="G19" i="5"/>
  <c r="G18" i="5"/>
  <c r="G17" i="5"/>
  <c r="F17" i="5"/>
  <c r="E17" i="5"/>
  <c r="G16" i="5"/>
  <c r="G15" i="5"/>
  <c r="G14" i="5"/>
  <c r="F14" i="5"/>
  <c r="E14" i="5"/>
  <c r="G13" i="5"/>
  <c r="G12" i="5"/>
  <c r="F11" i="5"/>
  <c r="E11" i="5"/>
  <c r="G11" i="5" s="1"/>
  <c r="G10" i="5"/>
  <c r="G9" i="5"/>
  <c r="G8" i="5"/>
  <c r="G7" i="5"/>
  <c r="F7" i="5"/>
  <c r="F6" i="5" s="1"/>
  <c r="E7" i="5"/>
  <c r="G142" i="4"/>
  <c r="G141" i="4"/>
  <c r="G140" i="4"/>
  <c r="F139" i="4"/>
  <c r="G139" i="4" s="1"/>
  <c r="E139" i="4"/>
  <c r="G138" i="4"/>
  <c r="G137" i="4"/>
  <c r="F136" i="4"/>
  <c r="E136" i="4"/>
  <c r="G136" i="4" s="1"/>
  <c r="G135" i="4"/>
  <c r="G133" i="4"/>
  <c r="G129" i="4"/>
  <c r="G128" i="4"/>
  <c r="G127" i="4"/>
  <c r="G126" i="4"/>
  <c r="G125" i="4"/>
  <c r="G124" i="4"/>
  <c r="G123" i="4"/>
  <c r="G122" i="4"/>
  <c r="G121" i="4"/>
  <c r="F120" i="4"/>
  <c r="G120" i="4" s="1"/>
  <c r="E120" i="4"/>
  <c r="E130" i="4" s="1"/>
  <c r="E119" i="4"/>
  <c r="G118" i="4"/>
  <c r="F117" i="4"/>
  <c r="E117" i="4"/>
  <c r="G117" i="4" s="1"/>
  <c r="G116" i="4"/>
  <c r="G115" i="4"/>
  <c r="G114" i="4"/>
  <c r="G113" i="4"/>
  <c r="F112" i="4"/>
  <c r="G112" i="4" s="1"/>
  <c r="E112" i="4"/>
  <c r="G111" i="4"/>
  <c r="G110" i="4"/>
  <c r="F110" i="4"/>
  <c r="F119" i="4" s="1"/>
  <c r="E110" i="4"/>
  <c r="E107" i="4"/>
  <c r="G107" i="4" s="1"/>
  <c r="G106" i="4"/>
  <c r="G105" i="4"/>
  <c r="G104" i="4"/>
  <c r="F104" i="4"/>
  <c r="F107" i="4" s="1"/>
  <c r="E104" i="4"/>
  <c r="G103" i="4"/>
  <c r="F102" i="4"/>
  <c r="F108" i="4" s="1"/>
  <c r="G101" i="4"/>
  <c r="G100" i="4"/>
  <c r="G99" i="4"/>
  <c r="G98" i="4"/>
  <c r="F98" i="4"/>
  <c r="E98" i="4"/>
  <c r="E102" i="4" s="1"/>
  <c r="G97" i="4"/>
  <c r="G96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F67" i="4"/>
  <c r="E67" i="4"/>
  <c r="G67" i="4" s="1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F51" i="4"/>
  <c r="E51" i="4"/>
  <c r="G50" i="4"/>
  <c r="G49" i="4"/>
  <c r="G48" i="4"/>
  <c r="G47" i="4"/>
  <c r="G46" i="4"/>
  <c r="G45" i="4"/>
  <c r="G44" i="4"/>
  <c r="F43" i="4"/>
  <c r="F94" i="4" s="1"/>
  <c r="E43" i="4"/>
  <c r="G43" i="4" s="1"/>
  <c r="G41" i="4"/>
  <c r="G40" i="4"/>
  <c r="G39" i="4"/>
  <c r="G38" i="4"/>
  <c r="G37" i="4"/>
  <c r="G36" i="4"/>
  <c r="F35" i="4"/>
  <c r="F34" i="4" s="1"/>
  <c r="E35" i="4"/>
  <c r="G35" i="4" s="1"/>
  <c r="G33" i="4"/>
  <c r="G32" i="4"/>
  <c r="G31" i="4"/>
  <c r="G30" i="4"/>
  <c r="G29" i="4"/>
  <c r="G28" i="4"/>
  <c r="G27" i="4"/>
  <c r="F26" i="4"/>
  <c r="G26" i="4" s="1"/>
  <c r="E26" i="4"/>
  <c r="G25" i="4"/>
  <c r="G24" i="4"/>
  <c r="G23" i="4"/>
  <c r="G22" i="4"/>
  <c r="G21" i="4"/>
  <c r="G20" i="4"/>
  <c r="F20" i="4"/>
  <c r="E20" i="4"/>
  <c r="G19" i="4"/>
  <c r="G18" i="4"/>
  <c r="G17" i="4"/>
  <c r="F17" i="4"/>
  <c r="E17" i="4"/>
  <c r="G16" i="4"/>
  <c r="G15" i="4"/>
  <c r="G14" i="4"/>
  <c r="F14" i="4"/>
  <c r="E14" i="4"/>
  <c r="G13" i="4"/>
  <c r="G12" i="4"/>
  <c r="F11" i="4"/>
  <c r="E11" i="4"/>
  <c r="G11" i="4" s="1"/>
  <c r="G10" i="4"/>
  <c r="G9" i="4"/>
  <c r="G8" i="4"/>
  <c r="G7" i="4"/>
  <c r="F7" i="4"/>
  <c r="F6" i="4" s="1"/>
  <c r="F42" i="4" s="1"/>
  <c r="F95" i="4" s="1"/>
  <c r="F109" i="4" s="1"/>
  <c r="E7" i="4"/>
  <c r="G142" i="3"/>
  <c r="G141" i="3"/>
  <c r="G140" i="3"/>
  <c r="G139" i="3"/>
  <c r="F139" i="3"/>
  <c r="E139" i="3"/>
  <c r="G138" i="3"/>
  <c r="G137" i="3"/>
  <c r="F136" i="3"/>
  <c r="E136" i="3"/>
  <c r="G136" i="3" s="1"/>
  <c r="G135" i="3"/>
  <c r="G133" i="3"/>
  <c r="G129" i="3"/>
  <c r="G128" i="3"/>
  <c r="G127" i="3"/>
  <c r="G126" i="3"/>
  <c r="G125" i="3"/>
  <c r="G124" i="3"/>
  <c r="G123" i="3"/>
  <c r="G122" i="3"/>
  <c r="G121" i="3"/>
  <c r="F120" i="3"/>
  <c r="G120" i="3" s="1"/>
  <c r="E120" i="3"/>
  <c r="E130" i="3" s="1"/>
  <c r="E119" i="3"/>
  <c r="G118" i="3"/>
  <c r="F117" i="3"/>
  <c r="G117" i="3" s="1"/>
  <c r="E117" i="3"/>
  <c r="G116" i="3"/>
  <c r="G115" i="3"/>
  <c r="G114" i="3"/>
  <c r="G113" i="3"/>
  <c r="F112" i="3"/>
  <c r="E112" i="3"/>
  <c r="G112" i="3" s="1"/>
  <c r="G111" i="3"/>
  <c r="G110" i="3"/>
  <c r="F110" i="3"/>
  <c r="F119" i="3" s="1"/>
  <c r="E110" i="3"/>
  <c r="E107" i="3"/>
  <c r="G106" i="3"/>
  <c r="G105" i="3"/>
  <c r="G104" i="3"/>
  <c r="F104" i="3"/>
  <c r="F107" i="3" s="1"/>
  <c r="E104" i="3"/>
  <c r="G103" i="3"/>
  <c r="F102" i="3"/>
  <c r="G101" i="3"/>
  <c r="G100" i="3"/>
  <c r="G99" i="3"/>
  <c r="G98" i="3"/>
  <c r="F98" i="3"/>
  <c r="E98" i="3"/>
  <c r="E102" i="3" s="1"/>
  <c r="G97" i="3"/>
  <c r="G96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F67" i="3"/>
  <c r="E67" i="3"/>
  <c r="G67" i="3" s="1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F51" i="3"/>
  <c r="E51" i="3"/>
  <c r="G50" i="3"/>
  <c r="G49" i="3"/>
  <c r="G48" i="3"/>
  <c r="G47" i="3"/>
  <c r="G46" i="3"/>
  <c r="G45" i="3"/>
  <c r="G44" i="3"/>
  <c r="F43" i="3"/>
  <c r="F94" i="3" s="1"/>
  <c r="E43" i="3"/>
  <c r="G43" i="3" s="1"/>
  <c r="G41" i="3"/>
  <c r="G40" i="3"/>
  <c r="G39" i="3"/>
  <c r="G38" i="3"/>
  <c r="G37" i="3"/>
  <c r="G36" i="3"/>
  <c r="F35" i="3"/>
  <c r="F34" i="3" s="1"/>
  <c r="E35" i="3"/>
  <c r="G35" i="3" s="1"/>
  <c r="G33" i="3"/>
  <c r="G32" i="3"/>
  <c r="G31" i="3"/>
  <c r="G30" i="3"/>
  <c r="G29" i="3"/>
  <c r="G28" i="3"/>
  <c r="G27" i="3"/>
  <c r="F26" i="3"/>
  <c r="G26" i="3" s="1"/>
  <c r="E26" i="3"/>
  <c r="G25" i="3"/>
  <c r="G24" i="3"/>
  <c r="G23" i="3"/>
  <c r="G22" i="3"/>
  <c r="G21" i="3"/>
  <c r="G20" i="3"/>
  <c r="F20" i="3"/>
  <c r="E20" i="3"/>
  <c r="G19" i="3"/>
  <c r="G18" i="3"/>
  <c r="G17" i="3"/>
  <c r="F17" i="3"/>
  <c r="E17" i="3"/>
  <c r="G16" i="3"/>
  <c r="G15" i="3"/>
  <c r="G14" i="3"/>
  <c r="F14" i="3"/>
  <c r="E14" i="3"/>
  <c r="G13" i="3"/>
  <c r="G12" i="3"/>
  <c r="F11" i="3"/>
  <c r="E11" i="3"/>
  <c r="G11" i="3" s="1"/>
  <c r="G10" i="3"/>
  <c r="G9" i="3"/>
  <c r="G8" i="3"/>
  <c r="F7" i="3"/>
  <c r="G7" i="3" s="1"/>
  <c r="E7" i="3"/>
  <c r="E6" i="3" s="1"/>
  <c r="G142" i="2"/>
  <c r="G141" i="2"/>
  <c r="G140" i="2"/>
  <c r="G139" i="2"/>
  <c r="F139" i="2"/>
  <c r="E139" i="2"/>
  <c r="G138" i="2"/>
  <c r="G137" i="2"/>
  <c r="F136" i="2"/>
  <c r="E136" i="2"/>
  <c r="G136" i="2" s="1"/>
  <c r="G135" i="2"/>
  <c r="G133" i="2"/>
  <c r="G129" i="2"/>
  <c r="G128" i="2"/>
  <c r="G127" i="2"/>
  <c r="G126" i="2"/>
  <c r="G125" i="2"/>
  <c r="G124" i="2"/>
  <c r="G123" i="2"/>
  <c r="G122" i="2"/>
  <c r="G121" i="2"/>
  <c r="F120" i="2"/>
  <c r="G120" i="2" s="1"/>
  <c r="E120" i="2"/>
  <c r="E130" i="2" s="1"/>
  <c r="E119" i="2"/>
  <c r="E131" i="2" s="1"/>
  <c r="G118" i="2"/>
  <c r="F117" i="2"/>
  <c r="G117" i="2" s="1"/>
  <c r="E117" i="2"/>
  <c r="G116" i="2"/>
  <c r="G115" i="2"/>
  <c r="G114" i="2"/>
  <c r="G113" i="2"/>
  <c r="F112" i="2"/>
  <c r="G112" i="2" s="1"/>
  <c r="E112" i="2"/>
  <c r="G111" i="2"/>
  <c r="G110" i="2"/>
  <c r="F110" i="2"/>
  <c r="F119" i="2" s="1"/>
  <c r="E110" i="2"/>
  <c r="E107" i="2"/>
  <c r="G107" i="2" s="1"/>
  <c r="G106" i="2"/>
  <c r="G105" i="2"/>
  <c r="G104" i="2"/>
  <c r="F104" i="2"/>
  <c r="F107" i="2" s="1"/>
  <c r="E104" i="2"/>
  <c r="G103" i="2"/>
  <c r="F102" i="2"/>
  <c r="F108" i="2" s="1"/>
  <c r="G101" i="2"/>
  <c r="G100" i="2"/>
  <c r="G99" i="2"/>
  <c r="G98" i="2"/>
  <c r="F98" i="2"/>
  <c r="E98" i="2"/>
  <c r="E102" i="2" s="1"/>
  <c r="G97" i="2"/>
  <c r="G96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F67" i="2"/>
  <c r="E67" i="2"/>
  <c r="G67" i="2" s="1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F51" i="2"/>
  <c r="E51" i="2"/>
  <c r="G50" i="2"/>
  <c r="G49" i="2"/>
  <c r="G48" i="2"/>
  <c r="G47" i="2"/>
  <c r="G46" i="2"/>
  <c r="G45" i="2"/>
  <c r="G44" i="2"/>
  <c r="F43" i="2"/>
  <c r="F94" i="2" s="1"/>
  <c r="E43" i="2"/>
  <c r="G43" i="2" s="1"/>
  <c r="G41" i="2"/>
  <c r="G40" i="2"/>
  <c r="G39" i="2"/>
  <c r="G38" i="2"/>
  <c r="G37" i="2"/>
  <c r="G36" i="2"/>
  <c r="F35" i="2"/>
  <c r="F34" i="2" s="1"/>
  <c r="E35" i="2"/>
  <c r="G35" i="2" s="1"/>
  <c r="G33" i="2"/>
  <c r="G32" i="2"/>
  <c r="G31" i="2"/>
  <c r="G30" i="2"/>
  <c r="G29" i="2"/>
  <c r="G28" i="2"/>
  <c r="G27" i="2"/>
  <c r="F26" i="2"/>
  <c r="G26" i="2" s="1"/>
  <c r="E26" i="2"/>
  <c r="G25" i="2"/>
  <c r="G24" i="2"/>
  <c r="G23" i="2"/>
  <c r="G22" i="2"/>
  <c r="G21" i="2"/>
  <c r="F20" i="2"/>
  <c r="G20" i="2" s="1"/>
  <c r="E20" i="2"/>
  <c r="G19" i="2"/>
  <c r="G18" i="2"/>
  <c r="G17" i="2"/>
  <c r="F17" i="2"/>
  <c r="E17" i="2"/>
  <c r="G16" i="2"/>
  <c r="G15" i="2"/>
  <c r="G14" i="2"/>
  <c r="F14" i="2"/>
  <c r="E14" i="2"/>
  <c r="G13" i="2"/>
  <c r="G12" i="2"/>
  <c r="F11" i="2"/>
  <c r="E11" i="2"/>
  <c r="G11" i="2" s="1"/>
  <c r="G10" i="2"/>
  <c r="G9" i="2"/>
  <c r="G8" i="2"/>
  <c r="G7" i="2"/>
  <c r="F7" i="2"/>
  <c r="F6" i="2" s="1"/>
  <c r="F42" i="2" s="1"/>
  <c r="E7" i="2"/>
  <c r="E6" i="2" s="1"/>
  <c r="G142" i="1"/>
  <c r="G141" i="1"/>
  <c r="G140" i="1"/>
  <c r="F139" i="1"/>
  <c r="G139" i="1" s="1"/>
  <c r="E139" i="1"/>
  <c r="G138" i="1"/>
  <c r="G137" i="1"/>
  <c r="F136" i="1"/>
  <c r="E136" i="1"/>
  <c r="G136" i="1" s="1"/>
  <c r="G135" i="1"/>
  <c r="G133" i="1"/>
  <c r="G129" i="1"/>
  <c r="G128" i="1"/>
  <c r="G127" i="1"/>
  <c r="G126" i="1"/>
  <c r="G125" i="1"/>
  <c r="G124" i="1"/>
  <c r="G123" i="1"/>
  <c r="G122" i="1"/>
  <c r="G121" i="1"/>
  <c r="F120" i="1"/>
  <c r="F130" i="1" s="1"/>
  <c r="E120" i="1"/>
  <c r="G120" i="1" s="1"/>
  <c r="G118" i="1"/>
  <c r="F117" i="1"/>
  <c r="E117" i="1"/>
  <c r="G117" i="1" s="1"/>
  <c r="G116" i="1"/>
  <c r="G115" i="1"/>
  <c r="G114" i="1"/>
  <c r="G113" i="1"/>
  <c r="F112" i="1"/>
  <c r="G112" i="1" s="1"/>
  <c r="E112" i="1"/>
  <c r="G111" i="1"/>
  <c r="G110" i="1"/>
  <c r="F110" i="1"/>
  <c r="F119" i="1" s="1"/>
  <c r="F131" i="1" s="1"/>
  <c r="E110" i="1"/>
  <c r="E119" i="1" s="1"/>
  <c r="E107" i="1"/>
  <c r="G106" i="1"/>
  <c r="G105" i="1"/>
  <c r="G104" i="1"/>
  <c r="F104" i="1"/>
  <c r="F107" i="1" s="1"/>
  <c r="G107" i="1" s="1"/>
  <c r="E104" i="1"/>
  <c r="G103" i="1"/>
  <c r="F102" i="1"/>
  <c r="F108" i="1" s="1"/>
  <c r="G101" i="1"/>
  <c r="G100" i="1"/>
  <c r="G99" i="1"/>
  <c r="G98" i="1"/>
  <c r="F98" i="1"/>
  <c r="E98" i="1"/>
  <c r="E102" i="1" s="1"/>
  <c r="G97" i="1"/>
  <c r="G96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F67" i="1"/>
  <c r="E67" i="1"/>
  <c r="G67" i="1" s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F51" i="1"/>
  <c r="E51" i="1"/>
  <c r="G51" i="1" s="1"/>
  <c r="G50" i="1"/>
  <c r="G49" i="1"/>
  <c r="G48" i="1"/>
  <c r="G47" i="1"/>
  <c r="G46" i="1"/>
  <c r="G45" i="1"/>
  <c r="G44" i="1"/>
  <c r="F43" i="1"/>
  <c r="F94" i="1" s="1"/>
  <c r="E43" i="1"/>
  <c r="G43" i="1" s="1"/>
  <c r="G41" i="1"/>
  <c r="G40" i="1"/>
  <c r="G39" i="1"/>
  <c r="G38" i="1"/>
  <c r="G37" i="1"/>
  <c r="G36" i="1"/>
  <c r="F35" i="1"/>
  <c r="E35" i="1"/>
  <c r="G35" i="1" s="1"/>
  <c r="F34" i="1"/>
  <c r="G33" i="1"/>
  <c r="G32" i="1"/>
  <c r="G31" i="1"/>
  <c r="G30" i="1"/>
  <c r="G29" i="1"/>
  <c r="G28" i="1"/>
  <c r="G27" i="1"/>
  <c r="F26" i="1"/>
  <c r="E26" i="1"/>
  <c r="G26" i="1" s="1"/>
  <c r="G25" i="1"/>
  <c r="G24" i="1"/>
  <c r="G23" i="1"/>
  <c r="G22" i="1"/>
  <c r="G21" i="1"/>
  <c r="G20" i="1"/>
  <c r="F20" i="1"/>
  <c r="E20" i="1"/>
  <c r="G19" i="1"/>
  <c r="G18" i="1"/>
  <c r="G17" i="1"/>
  <c r="F17" i="1"/>
  <c r="E17" i="1"/>
  <c r="G16" i="1"/>
  <c r="G15" i="1"/>
  <c r="F14" i="1"/>
  <c r="E14" i="1"/>
  <c r="G14" i="1" s="1"/>
  <c r="G13" i="1"/>
  <c r="G12" i="1"/>
  <c r="F11" i="1"/>
  <c r="E11" i="1"/>
  <c r="G11" i="1" s="1"/>
  <c r="G10" i="1"/>
  <c r="G9" i="1"/>
  <c r="G8" i="1"/>
  <c r="F7" i="1"/>
  <c r="G7" i="1" s="1"/>
  <c r="E7" i="1"/>
  <c r="E6" i="1" s="1"/>
  <c r="G6" i="1" l="1"/>
  <c r="F108" i="3"/>
  <c r="G107" i="5"/>
  <c r="E42" i="3"/>
  <c r="G107" i="8"/>
  <c r="G130" i="2"/>
  <c r="E131" i="5"/>
  <c r="G102" i="4"/>
  <c r="E108" i="4"/>
  <c r="G108" i="4" s="1"/>
  <c r="G102" i="1"/>
  <c r="E108" i="1"/>
  <c r="G108" i="1" s="1"/>
  <c r="E131" i="8"/>
  <c r="G131" i="8" s="1"/>
  <c r="G6" i="2"/>
  <c r="F131" i="7"/>
  <c r="G119" i="1"/>
  <c r="F95" i="2"/>
  <c r="F109" i="2" s="1"/>
  <c r="G102" i="3"/>
  <c r="E108" i="3"/>
  <c r="G108" i="3" s="1"/>
  <c r="E131" i="4"/>
  <c r="F42" i="5"/>
  <c r="F95" i="5" s="1"/>
  <c r="F109" i="5" s="1"/>
  <c r="G107" i="6"/>
  <c r="E131" i="7"/>
  <c r="G6" i="8"/>
  <c r="F108" i="8"/>
  <c r="G108" i="8" s="1"/>
  <c r="G107" i="3"/>
  <c r="G130" i="7"/>
  <c r="F95" i="8"/>
  <c r="F109" i="8" s="1"/>
  <c r="F132" i="8" s="1"/>
  <c r="F134" i="8" s="1"/>
  <c r="F143" i="8" s="1"/>
  <c r="F131" i="3"/>
  <c r="E131" i="3"/>
  <c r="G6" i="7"/>
  <c r="G102" i="2"/>
  <c r="E108" i="2"/>
  <c r="G108" i="2" s="1"/>
  <c r="G130" i="3"/>
  <c r="G102" i="5"/>
  <c r="E108" i="5"/>
  <c r="G108" i="5" s="1"/>
  <c r="G108" i="6"/>
  <c r="E6" i="4"/>
  <c r="E6" i="5"/>
  <c r="F6" i="1"/>
  <c r="F42" i="1" s="1"/>
  <c r="F95" i="1" s="1"/>
  <c r="F109" i="1" s="1"/>
  <c r="F132" i="1" s="1"/>
  <c r="F134" i="1" s="1"/>
  <c r="F143" i="1" s="1"/>
  <c r="F6" i="3"/>
  <c r="F42" i="3" s="1"/>
  <c r="F95" i="3" s="1"/>
  <c r="F6" i="6"/>
  <c r="F42" i="6" s="1"/>
  <c r="F95" i="6" s="1"/>
  <c r="F109" i="6" s="1"/>
  <c r="F6" i="9"/>
  <c r="F42" i="9" s="1"/>
  <c r="F95" i="9" s="1"/>
  <c r="G104" i="6"/>
  <c r="G104" i="7"/>
  <c r="G104" i="8"/>
  <c r="G104" i="9"/>
  <c r="E34" i="1"/>
  <c r="G34" i="1" s="1"/>
  <c r="E94" i="1"/>
  <c r="G94" i="1" s="1"/>
  <c r="E34" i="2"/>
  <c r="G34" i="2" s="1"/>
  <c r="E94" i="2"/>
  <c r="G94" i="2" s="1"/>
  <c r="E34" i="3"/>
  <c r="G34" i="3" s="1"/>
  <c r="E94" i="3"/>
  <c r="G94" i="3" s="1"/>
  <c r="E34" i="4"/>
  <c r="G34" i="4" s="1"/>
  <c r="E94" i="4"/>
  <c r="G94" i="4" s="1"/>
  <c r="E34" i="5"/>
  <c r="G34" i="5" s="1"/>
  <c r="E94" i="5"/>
  <c r="G94" i="5" s="1"/>
  <c r="E34" i="6"/>
  <c r="G34" i="6" s="1"/>
  <c r="E94" i="6"/>
  <c r="G94" i="6" s="1"/>
  <c r="E34" i="7"/>
  <c r="G34" i="7" s="1"/>
  <c r="E94" i="7"/>
  <c r="G94" i="7" s="1"/>
  <c r="E34" i="8"/>
  <c r="G34" i="8" s="1"/>
  <c r="E94" i="8"/>
  <c r="G94" i="8" s="1"/>
  <c r="E34" i="9"/>
  <c r="G34" i="9" s="1"/>
  <c r="E94" i="9"/>
  <c r="G94" i="9" s="1"/>
  <c r="G119" i="2"/>
  <c r="G119" i="3"/>
  <c r="G119" i="4"/>
  <c r="G119" i="5"/>
  <c r="G119" i="6"/>
  <c r="G119" i="7"/>
  <c r="G119" i="8"/>
  <c r="G119" i="9"/>
  <c r="E130" i="1"/>
  <c r="G130" i="1" s="1"/>
  <c r="F130" i="2"/>
  <c r="F131" i="2" s="1"/>
  <c r="G131" i="2" s="1"/>
  <c r="F130" i="3"/>
  <c r="F130" i="4"/>
  <c r="G130" i="4" s="1"/>
  <c r="F130" i="5"/>
  <c r="F131" i="5" s="1"/>
  <c r="F108" i="6"/>
  <c r="F130" i="6"/>
  <c r="G130" i="6" s="1"/>
  <c r="F108" i="7"/>
  <c r="G108" i="7" s="1"/>
  <c r="F130" i="7"/>
  <c r="F108" i="9"/>
  <c r="G108" i="9" s="1"/>
  <c r="F130" i="9"/>
  <c r="F131" i="9" s="1"/>
  <c r="G131" i="9" s="1"/>
  <c r="F131" i="6" l="1"/>
  <c r="G131" i="6" s="1"/>
  <c r="F131" i="4"/>
  <c r="F132" i="4" s="1"/>
  <c r="F134" i="4" s="1"/>
  <c r="F143" i="4" s="1"/>
  <c r="F109" i="7"/>
  <c r="F132" i="7" s="1"/>
  <c r="F134" i="7" s="1"/>
  <c r="F143" i="7" s="1"/>
  <c r="G6" i="6"/>
  <c r="E42" i="6"/>
  <c r="F109" i="9"/>
  <c r="F132" i="9" s="1"/>
  <c r="F134" i="9" s="1"/>
  <c r="F143" i="9" s="1"/>
  <c r="F132" i="2"/>
  <c r="F134" i="2" s="1"/>
  <c r="F143" i="2" s="1"/>
  <c r="G6" i="3"/>
  <c r="G130" i="5"/>
  <c r="E95" i="3"/>
  <c r="G42" i="3"/>
  <c r="F109" i="3"/>
  <c r="F132" i="3" s="1"/>
  <c r="F134" i="3" s="1"/>
  <c r="F143" i="3" s="1"/>
  <c r="E131" i="1"/>
  <c r="G131" i="1" s="1"/>
  <c r="G6" i="9"/>
  <c r="E42" i="5"/>
  <c r="G6" i="5"/>
  <c r="E42" i="8"/>
  <c r="E42" i="9"/>
  <c r="G130" i="9"/>
  <c r="E42" i="4"/>
  <c r="G6" i="4"/>
  <c r="E42" i="7"/>
  <c r="G131" i="7"/>
  <c r="G131" i="5"/>
  <c r="G131" i="3"/>
  <c r="F132" i="5"/>
  <c r="F134" i="5" s="1"/>
  <c r="F143" i="5" s="1"/>
  <c r="E42" i="2"/>
  <c r="E42" i="1"/>
  <c r="E109" i="3" l="1"/>
  <c r="G95" i="3"/>
  <c r="E95" i="7"/>
  <c r="G42" i="7"/>
  <c r="E95" i="4"/>
  <c r="G42" i="4"/>
  <c r="F132" i="6"/>
  <c r="F134" i="6" s="1"/>
  <c r="F143" i="6" s="1"/>
  <c r="E95" i="9"/>
  <c r="G42" i="9"/>
  <c r="E95" i="1"/>
  <c r="G42" i="1"/>
  <c r="E95" i="8"/>
  <c r="G42" i="8"/>
  <c r="E95" i="2"/>
  <c r="G42" i="2"/>
  <c r="E95" i="6"/>
  <c r="G42" i="6"/>
  <c r="G131" i="4"/>
  <c r="E95" i="5"/>
  <c r="G42" i="5"/>
  <c r="E109" i="8" l="1"/>
  <c r="G95" i="8"/>
  <c r="E109" i="1"/>
  <c r="G95" i="1"/>
  <c r="E109" i="9"/>
  <c r="G95" i="9"/>
  <c r="E109" i="5"/>
  <c r="G95" i="5"/>
  <c r="E109" i="4"/>
  <c r="G95" i="4"/>
  <c r="E109" i="6"/>
  <c r="G95" i="6"/>
  <c r="E109" i="7"/>
  <c r="G95" i="7"/>
  <c r="E109" i="2"/>
  <c r="G95" i="2"/>
  <c r="E132" i="3"/>
  <c r="G109" i="3"/>
  <c r="E132" i="8" l="1"/>
  <c r="G109" i="8"/>
  <c r="E132" i="7"/>
  <c r="G109" i="7"/>
  <c r="E132" i="1"/>
  <c r="G109" i="1"/>
  <c r="E132" i="6"/>
  <c r="G109" i="6"/>
  <c r="E132" i="4"/>
  <c r="G109" i="4"/>
  <c r="E134" i="3"/>
  <c r="G132" i="3"/>
  <c r="E132" i="9"/>
  <c r="G109" i="9"/>
  <c r="E132" i="2"/>
  <c r="G109" i="2"/>
  <c r="E132" i="5"/>
  <c r="G109" i="5"/>
  <c r="E134" i="2" l="1"/>
  <c r="G132" i="2"/>
  <c r="E134" i="8"/>
  <c r="G132" i="8"/>
  <c r="E134" i="7"/>
  <c r="G132" i="7"/>
  <c r="E143" i="3"/>
  <c r="G143" i="3" s="1"/>
  <c r="G134" i="3"/>
  <c r="E134" i="9"/>
  <c r="G132" i="9"/>
  <c r="E134" i="4"/>
  <c r="G132" i="4"/>
  <c r="E134" i="6"/>
  <c r="G132" i="6"/>
  <c r="E134" i="5"/>
  <c r="G132" i="5"/>
  <c r="E134" i="1"/>
  <c r="G132" i="1"/>
  <c r="E143" i="6" l="1"/>
  <c r="G143" i="6" s="1"/>
  <c r="G134" i="6"/>
  <c r="E143" i="2"/>
  <c r="G143" i="2" s="1"/>
  <c r="G134" i="2"/>
  <c r="E143" i="8"/>
  <c r="G143" i="8" s="1"/>
  <c r="G134" i="8"/>
  <c r="E143" i="4"/>
  <c r="G143" i="4" s="1"/>
  <c r="G134" i="4"/>
  <c r="E143" i="9"/>
  <c r="G143" i="9" s="1"/>
  <c r="G134" i="9"/>
  <c r="E143" i="1"/>
  <c r="G143" i="1" s="1"/>
  <c r="G134" i="1"/>
  <c r="E143" i="7"/>
  <c r="G143" i="7" s="1"/>
  <c r="G134" i="7"/>
  <c r="E143" i="5"/>
  <c r="G143" i="5" s="1"/>
  <c r="G134" i="5"/>
</calcChain>
</file>

<file path=xl/sharedStrings.xml><?xml version="1.0" encoding="utf-8"?>
<sst xmlns="http://schemas.openxmlformats.org/spreadsheetml/2006/main" count="1404" uniqueCount="148">
  <si>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</si>
  <si>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特別養護老人ホームやすらぎ園拠点区分  事業活動計算書</t>
    <phoneticPr fontId="4"/>
  </si>
  <si>
    <t>（自）令和6年4月1日  （至）令和7年3月31日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</si>
  <si>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</si>
  <si>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</si>
  <si>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</si>
  <si>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</si>
  <si>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</si>
  <si>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</si>
  <si>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</si>
  <si>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</si>
  <si>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　施設介護料収益</t>
  </si>
  <si>
    <t>　　介護報酬収益</t>
  </si>
  <si>
    <t>　　利用者負担金収益（公費）</t>
  </si>
  <si>
    <t>　　利用者負担金収益（一般）</t>
  </si>
  <si>
    <t>　居宅介護料収益</t>
  </si>
  <si>
    <t>　　介護負担金収益（一般）</t>
  </si>
  <si>
    <t>　地域密着型介護料収益</t>
  </si>
  <si>
    <t>　居宅介護支援介護料収益</t>
  </si>
  <si>
    <t>　　居宅介護支援介護料収益</t>
  </si>
  <si>
    <t>　　介護予防支援介護料収益</t>
  </si>
  <si>
    <t>　利用者等利用料収益</t>
  </si>
  <si>
    <t>　　食費収益（公費）</t>
  </si>
  <si>
    <t>　　食費収益（一般）</t>
  </si>
  <si>
    <t>　　居住費収益（公費）</t>
  </si>
  <si>
    <t>　　居住費収益（一般）</t>
  </si>
  <si>
    <t>　　その他の利用料収益</t>
  </si>
  <si>
    <t>　その他の事業収益</t>
  </si>
  <si>
    <t>　　補助金事業収益（公費）</t>
  </si>
  <si>
    <t>　　補助金事業収益（一般）</t>
  </si>
  <si>
    <t>　　市町村特別事業収益（公費）</t>
  </si>
  <si>
    <t>　　市町村特別事業収益（一般）</t>
  </si>
  <si>
    <t>　　受託事業収益（公費）</t>
  </si>
  <si>
    <t>　　受託事業収益（一般）</t>
  </si>
  <si>
    <t>　　その他の事業収益</t>
  </si>
  <si>
    <t>老人福祉事業収益</t>
  </si>
  <si>
    <t>　運営事業収益</t>
  </si>
  <si>
    <t>　　管理費収益</t>
  </si>
  <si>
    <t>経常経費寄附金収益</t>
  </si>
  <si>
    <t>サービス活動収益計（１）</t>
  </si>
  <si>
    <t>費用</t>
  </si>
  <si>
    <t>人件費</t>
  </si>
  <si>
    <t>　役員報酬</t>
  </si>
  <si>
    <t>　職員給料</t>
  </si>
  <si>
    <t>　職員賞与</t>
  </si>
  <si>
    <t>　非常勤職員給与</t>
  </si>
  <si>
    <t>　派遣職員費</t>
  </si>
  <si>
    <t>　退職給付費用</t>
  </si>
  <si>
    <t>　法定福利費</t>
  </si>
  <si>
    <t>事業費</t>
  </si>
  <si>
    <t>　給食費</t>
  </si>
  <si>
    <t>　介護用品費</t>
  </si>
  <si>
    <t>　医薬品費</t>
  </si>
  <si>
    <t>　保健衛生費</t>
  </si>
  <si>
    <t>　医療費</t>
  </si>
  <si>
    <t>　被服費</t>
  </si>
  <si>
    <t>　教養娯楽費</t>
  </si>
  <si>
    <t>　水道光熱費</t>
  </si>
  <si>
    <t>　燃料費</t>
  </si>
  <si>
    <t>　消耗器具備品費</t>
  </si>
  <si>
    <t>　保険料</t>
  </si>
  <si>
    <t>　賃借料</t>
  </si>
  <si>
    <t>　車輌費</t>
  </si>
  <si>
    <t>　事業修繕費</t>
  </si>
  <si>
    <t>　雑費</t>
  </si>
  <si>
    <t>事務費</t>
  </si>
  <si>
    <t>　福利厚生費</t>
  </si>
  <si>
    <t>　職員被服費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</si>
  <si>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</si>
  <si>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</si>
  <si>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</si>
  <si>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</si>
  <si>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</si>
  <si>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</si>
  <si>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</si>
  <si>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広報費</t>
  </si>
  <si>
    <t>　業務委託費</t>
  </si>
  <si>
    <t>　手数料</t>
  </si>
  <si>
    <t>　土地・建物賃借料</t>
  </si>
  <si>
    <t>　租税公課</t>
  </si>
  <si>
    <t>　保守料</t>
  </si>
  <si>
    <t>　渉外費</t>
  </si>
  <si>
    <t>　諸会費</t>
  </si>
  <si>
    <t>利用者負担軽減額</t>
  </si>
  <si>
    <t>減価償却費</t>
  </si>
  <si>
    <t>国庫補助金等特別積立金取崩額</t>
  </si>
  <si>
    <t>徴収不能額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</si>
  <si>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</si>
  <si>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</si>
  <si>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</si>
  <si>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</si>
  <si>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</si>
  <si>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</si>
  <si>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　受入研修費収益</t>
  </si>
  <si>
    <t>　利用者等外給食収益</t>
  </si>
  <si>
    <t>　雑収益</t>
  </si>
  <si>
    <t>サービス活動外収益計（４）</t>
  </si>
  <si>
    <t>支払利息</t>
  </si>
  <si>
    <t>その他のサービス活動外費用</t>
  </si>
  <si>
    <t>　利用者等外給食費</t>
  </si>
  <si>
    <t>　雑損失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</si>
  <si>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</si>
  <si>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</si>
  <si>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</si>
  <si>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</si>
  <si>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</si>
  <si>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　施設整備等補助金収益</t>
  </si>
  <si>
    <t>施設整備等寄附金収益</t>
  </si>
  <si>
    <t>　施設整備等寄附金収益</t>
  </si>
  <si>
    <t>サービス区分間繰入金収益</t>
  </si>
  <si>
    <t>事業区分間繰入金収益</t>
  </si>
  <si>
    <t>拠点区分間繰入金収益</t>
  </si>
  <si>
    <t>その他の特別収益</t>
  </si>
  <si>
    <t>　貸倒引当金戻入益</t>
  </si>
  <si>
    <t>特別収益計（８）</t>
  </si>
  <si>
    <t>固定資産売却損・処分損</t>
  </si>
  <si>
    <t>　建物売却損・処分損</t>
  </si>
  <si>
    <t>　車輌運搬具売却損・処分損</t>
  </si>
  <si>
    <t>　器具及び備品売却損・処分損</t>
  </si>
  <si>
    <t>　その他の固定資産売却損・処分損</t>
  </si>
  <si>
    <t>国庫補助金等特別積立金積立額</t>
  </si>
  <si>
    <t>サービス区分間繰入金費用</t>
  </si>
  <si>
    <t>事業区分間繰入金費用</t>
  </si>
  <si>
    <t>拠点区分間繰入金費用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</si>
  <si>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</si>
  <si>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</si>
  <si>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</si>
  <si>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</si>
  <si>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</si>
  <si>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</si>
  <si>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</si>
  <si>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</si>
  <si>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</si>
  <si>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　人件費積立金取崩額</t>
  </si>
  <si>
    <t>　長期預り金積立金取崩額</t>
  </si>
  <si>
    <t>その他の積立金積立額（１６）</t>
  </si>
  <si>
    <t>　修繕積立金積立額</t>
  </si>
  <si>
    <t>　人件費積立金積立額</t>
  </si>
  <si>
    <t>　長期預り金積立金積立額</t>
  </si>
  <si>
    <t>次期繰越活動増減差額（１７）＝（１３）＋（１４）＋（１５）－（１６）</t>
  </si>
  <si>
    <t>ケアハウスやすらぎ拠点区分  事業活動計算書</t>
    <phoneticPr fontId="4"/>
  </si>
  <si>
    <t>グループホームむつみあい拠点区分  事業活動計算書</t>
    <phoneticPr fontId="4"/>
  </si>
  <si>
    <t>本部拠点区分  事業活動計算書</t>
    <phoneticPr fontId="4"/>
  </si>
  <si>
    <t>訪問入浴介護事業拠点区分  事業活動計算書</t>
    <phoneticPr fontId="4"/>
  </si>
  <si>
    <t>老人居宅介護支援事業拠点区分  事業活動計算書</t>
    <phoneticPr fontId="4"/>
  </si>
  <si>
    <t>地域支援事業拠点区分  事業活動計算書</t>
    <phoneticPr fontId="4"/>
  </si>
  <si>
    <t>グループホームなごみ筒井拠点区分  事業活動計算書</t>
    <phoneticPr fontId="4"/>
  </si>
  <si>
    <t>法人後見事業拠点区分  事業活動計算書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</si>
</sst>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11" xfId="2" applyFont="1" applyBorder="1">
      <alignment horizontal="left" vertical="top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1498FA6D-7039-4036-B5EE-1E4784D68A9F}"/>
    <cellStyle name="標準 3" xfId="1" xr:uid="{2CE27CDD-FDAC-4D82-B6FF-D219804664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85BF-FADE-488E-B1C3-CE1C99DDBAA3}">
  <sheetPr>
    <pageSetUpPr fitToPage="1"/>
  </sheetPr>
  <dimension ref="B1:G14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+E7+E11+E14+E17+E20+E26</f>
        <v>472661810</v>
      </c>
      <c r="F6" s="11">
        <f>+F7+F11+F14+F17+F20+F26</f>
        <v>469255685</v>
      </c>
      <c r="G6" s="11">
        <f>E6-F6</f>
        <v>3406125</v>
      </c>
    </row>
    <row r="7" spans="2:7" x14ac:dyDescent="0.4">
      <c r="B7" s="12"/>
      <c r="C7" s="12"/>
      <c r="D7" s="13" t="s">
        <v>11</v>
      </c>
      <c r="E7" s="14">
        <f>+E8+E9+E10</f>
        <v>345758777</v>
      </c>
      <c r="F7" s="14">
        <f>+F8+F9+F10</f>
        <v>335788831</v>
      </c>
      <c r="G7" s="14">
        <f t="shared" ref="G7:G70" si="0">E7-F7</f>
        <v>9969946</v>
      </c>
    </row>
    <row r="8" spans="2:7" x14ac:dyDescent="0.4">
      <c r="B8" s="12"/>
      <c r="C8" s="12"/>
      <c r="D8" s="13" t="s">
        <v>12</v>
      </c>
      <c r="E8" s="14">
        <v>311131067</v>
      </c>
      <c r="F8" s="14">
        <v>303446986</v>
      </c>
      <c r="G8" s="14">
        <f t="shared" si="0"/>
        <v>7684081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>
        <v>34627710</v>
      </c>
      <c r="F10" s="14">
        <v>32341845</v>
      </c>
      <c r="G10" s="14">
        <f t="shared" si="0"/>
        <v>2285865</v>
      </c>
    </row>
    <row r="11" spans="2:7" x14ac:dyDescent="0.4">
      <c r="B11" s="12"/>
      <c r="C11" s="12"/>
      <c r="D11" s="13" t="s">
        <v>15</v>
      </c>
      <c r="E11" s="14">
        <f>+E12+E13</f>
        <v>30189002</v>
      </c>
      <c r="F11" s="14">
        <f>+F12+F13</f>
        <v>34743116</v>
      </c>
      <c r="G11" s="14">
        <f t="shared" si="0"/>
        <v>-4554114</v>
      </c>
    </row>
    <row r="12" spans="2:7" x14ac:dyDescent="0.4">
      <c r="B12" s="12"/>
      <c r="C12" s="12"/>
      <c r="D12" s="13" t="s">
        <v>12</v>
      </c>
      <c r="E12" s="14">
        <v>27082655</v>
      </c>
      <c r="F12" s="14">
        <v>27567117</v>
      </c>
      <c r="G12" s="14">
        <f t="shared" si="0"/>
        <v>-484462</v>
      </c>
    </row>
    <row r="13" spans="2:7" x14ac:dyDescent="0.4">
      <c r="B13" s="12"/>
      <c r="C13" s="12"/>
      <c r="D13" s="13" t="s">
        <v>16</v>
      </c>
      <c r="E13" s="14">
        <v>3106347</v>
      </c>
      <c r="F13" s="14">
        <v>7175999</v>
      </c>
      <c r="G13" s="14">
        <f t="shared" si="0"/>
        <v>-4069652</v>
      </c>
    </row>
    <row r="14" spans="2:7" x14ac:dyDescent="0.4">
      <c r="B14" s="12"/>
      <c r="C14" s="12"/>
      <c r="D14" s="13" t="s">
        <v>17</v>
      </c>
      <c r="E14" s="14">
        <f>+E15+E16</f>
        <v>0</v>
      </c>
      <c r="F14" s="14">
        <f>+F15+F16</f>
        <v>0</v>
      </c>
      <c r="G14" s="14">
        <f t="shared" si="0"/>
        <v>0</v>
      </c>
    </row>
    <row r="15" spans="2:7" x14ac:dyDescent="0.4">
      <c r="B15" s="12"/>
      <c r="C15" s="12"/>
      <c r="D15" s="13" t="s">
        <v>12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16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18</v>
      </c>
      <c r="E17" s="14">
        <f>+E18+E19</f>
        <v>0</v>
      </c>
      <c r="F17" s="14">
        <f>+F18+F19</f>
        <v>0</v>
      </c>
      <c r="G17" s="14">
        <f t="shared" si="0"/>
        <v>0</v>
      </c>
    </row>
    <row r="18" spans="2:7" x14ac:dyDescent="0.4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20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21</v>
      </c>
      <c r="E20" s="14">
        <f>+E21+E22+E23+E24+E25</f>
        <v>92089550</v>
      </c>
      <c r="F20" s="14">
        <f>+F21+F22+F23+F24+F25</f>
        <v>84419375</v>
      </c>
      <c r="G20" s="14">
        <f t="shared" si="0"/>
        <v>7670175</v>
      </c>
    </row>
    <row r="21" spans="2:7" x14ac:dyDescent="0.4">
      <c r="B21" s="12"/>
      <c r="C21" s="12"/>
      <c r="D21" s="13" t="s">
        <v>22</v>
      </c>
      <c r="E21" s="14">
        <v>17893271</v>
      </c>
      <c r="F21" s="14">
        <v>18556273</v>
      </c>
      <c r="G21" s="14">
        <f t="shared" si="0"/>
        <v>-663002</v>
      </c>
    </row>
    <row r="22" spans="2:7" x14ac:dyDescent="0.4">
      <c r="B22" s="12"/>
      <c r="C22" s="12"/>
      <c r="D22" s="13" t="s">
        <v>23</v>
      </c>
      <c r="E22" s="14">
        <v>36074980</v>
      </c>
      <c r="F22" s="14">
        <v>32890028</v>
      </c>
      <c r="G22" s="14">
        <f t="shared" si="0"/>
        <v>3184952</v>
      </c>
    </row>
    <row r="23" spans="2:7" x14ac:dyDescent="0.4">
      <c r="B23" s="12"/>
      <c r="C23" s="12"/>
      <c r="D23" s="13" t="s">
        <v>24</v>
      </c>
      <c r="E23" s="14">
        <v>14348578</v>
      </c>
      <c r="F23" s="14">
        <v>15207977</v>
      </c>
      <c r="G23" s="14">
        <f t="shared" si="0"/>
        <v>-859399</v>
      </c>
    </row>
    <row r="24" spans="2:7" x14ac:dyDescent="0.4">
      <c r="B24" s="12"/>
      <c r="C24" s="12"/>
      <c r="D24" s="13" t="s">
        <v>25</v>
      </c>
      <c r="E24" s="14">
        <v>22131220</v>
      </c>
      <c r="F24" s="14">
        <v>18103260</v>
      </c>
      <c r="G24" s="14">
        <f t="shared" si="0"/>
        <v>4027960</v>
      </c>
    </row>
    <row r="25" spans="2:7" x14ac:dyDescent="0.4">
      <c r="B25" s="12"/>
      <c r="C25" s="12"/>
      <c r="D25" s="13" t="s">
        <v>26</v>
      </c>
      <c r="E25" s="14">
        <v>1641501</v>
      </c>
      <c r="F25" s="14">
        <v>-338163</v>
      </c>
      <c r="G25" s="14">
        <f t="shared" si="0"/>
        <v>1979664</v>
      </c>
    </row>
    <row r="26" spans="2:7" x14ac:dyDescent="0.4">
      <c r="B26" s="12"/>
      <c r="C26" s="12"/>
      <c r="D26" s="13" t="s">
        <v>27</v>
      </c>
      <c r="E26" s="14">
        <f>+E27+E28+E29+E30+E31+E32+E33</f>
        <v>4624481</v>
      </c>
      <c r="F26" s="14">
        <f>+F27+F28+F29+F30+F31+F32+F33</f>
        <v>14304363</v>
      </c>
      <c r="G26" s="14">
        <f t="shared" si="0"/>
        <v>-9679882</v>
      </c>
    </row>
    <row r="27" spans="2:7" x14ac:dyDescent="0.4">
      <c r="B27" s="12"/>
      <c r="C27" s="12"/>
      <c r="D27" s="13" t="s">
        <v>28</v>
      </c>
      <c r="E27" s="14">
        <v>4202054</v>
      </c>
      <c r="F27" s="14">
        <v>13828000</v>
      </c>
      <c r="G27" s="14">
        <f t="shared" si="0"/>
        <v>-9625946</v>
      </c>
    </row>
    <row r="28" spans="2:7" x14ac:dyDescent="0.4">
      <c r="B28" s="12"/>
      <c r="C28" s="12"/>
      <c r="D28" s="13" t="s">
        <v>29</v>
      </c>
      <c r="E28" s="14">
        <v>341566</v>
      </c>
      <c r="F28" s="14">
        <v>400980</v>
      </c>
      <c r="G28" s="14">
        <f t="shared" si="0"/>
        <v>-59414</v>
      </c>
    </row>
    <row r="29" spans="2:7" x14ac:dyDescent="0.4">
      <c r="B29" s="12"/>
      <c r="C29" s="12"/>
      <c r="D29" s="13" t="s">
        <v>30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31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32</v>
      </c>
      <c r="E31" s="14">
        <v>80861</v>
      </c>
      <c r="F31" s="14">
        <v>75383</v>
      </c>
      <c r="G31" s="14">
        <f t="shared" si="0"/>
        <v>5478</v>
      </c>
    </row>
    <row r="32" spans="2:7" x14ac:dyDescent="0.4">
      <c r="B32" s="12"/>
      <c r="C32" s="12"/>
      <c r="D32" s="13" t="s">
        <v>33</v>
      </c>
      <c r="E32" s="14"/>
      <c r="F32" s="14"/>
      <c r="G32" s="14">
        <f t="shared" si="0"/>
        <v>0</v>
      </c>
    </row>
    <row r="33" spans="2:7" x14ac:dyDescent="0.4">
      <c r="B33" s="12"/>
      <c r="C33" s="12"/>
      <c r="D33" s="13" t="s">
        <v>34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35</v>
      </c>
      <c r="E34" s="14">
        <f>+E35</f>
        <v>0</v>
      </c>
      <c r="F34" s="14">
        <f>+F35</f>
        <v>0</v>
      </c>
      <c r="G34" s="14">
        <f t="shared" si="0"/>
        <v>0</v>
      </c>
    </row>
    <row r="35" spans="2:7" x14ac:dyDescent="0.4">
      <c r="B35" s="12"/>
      <c r="C35" s="12"/>
      <c r="D35" s="13" t="s">
        <v>36</v>
      </c>
      <c r="E35" s="14">
        <f>+E36+E37+E38+E39+E40</f>
        <v>0</v>
      </c>
      <c r="F35" s="14">
        <f>+F36+F37+F38+F39+F40</f>
        <v>0</v>
      </c>
      <c r="G35" s="14">
        <f t="shared" si="0"/>
        <v>0</v>
      </c>
    </row>
    <row r="36" spans="2:7" x14ac:dyDescent="0.4">
      <c r="B36" s="12"/>
      <c r="C36" s="12"/>
      <c r="D36" s="13" t="s">
        <v>37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26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28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29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34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>
        <v>36720</v>
      </c>
      <c r="F41" s="14">
        <v>210000</v>
      </c>
      <c r="G41" s="14">
        <f t="shared" si="0"/>
        <v>-173280</v>
      </c>
    </row>
    <row r="42" spans="2:7" x14ac:dyDescent="0.4">
      <c r="B42" s="12"/>
      <c r="C42" s="15"/>
      <c r="D42" s="16" t="s">
        <v>39</v>
      </c>
      <c r="E42" s="17">
        <f>+E6+E34+E41</f>
        <v>472698530</v>
      </c>
      <c r="F42" s="17">
        <f>+F6+F34+F41</f>
        <v>469465685</v>
      </c>
      <c r="G42" s="17">
        <f t="shared" si="0"/>
        <v>3232845</v>
      </c>
    </row>
    <row r="43" spans="2:7" x14ac:dyDescent="0.4">
      <c r="B43" s="12"/>
      <c r="C43" s="9" t="s">
        <v>40</v>
      </c>
      <c r="D43" s="13" t="s">
        <v>41</v>
      </c>
      <c r="E43" s="14">
        <f>+E44+E45+E46+E47+E48+E49+E50</f>
        <v>300320319</v>
      </c>
      <c r="F43" s="14">
        <f>+F44+F45+F46+F47+F48+F49+F50</f>
        <v>301416327</v>
      </c>
      <c r="G43" s="14">
        <f t="shared" si="0"/>
        <v>-1096008</v>
      </c>
    </row>
    <row r="44" spans="2:7" x14ac:dyDescent="0.4">
      <c r="B44" s="12"/>
      <c r="C44" s="12"/>
      <c r="D44" s="13" t="s">
        <v>42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43</v>
      </c>
      <c r="E45" s="14">
        <v>150147095</v>
      </c>
      <c r="F45" s="14">
        <v>152726324</v>
      </c>
      <c r="G45" s="14">
        <f t="shared" si="0"/>
        <v>-2579229</v>
      </c>
    </row>
    <row r="46" spans="2:7" x14ac:dyDescent="0.4">
      <c r="B46" s="12"/>
      <c r="C46" s="12"/>
      <c r="D46" s="13" t="s">
        <v>44</v>
      </c>
      <c r="E46" s="14">
        <v>21867426</v>
      </c>
      <c r="F46" s="14">
        <v>22634999</v>
      </c>
      <c r="G46" s="14">
        <f t="shared" si="0"/>
        <v>-767573</v>
      </c>
    </row>
    <row r="47" spans="2:7" x14ac:dyDescent="0.4">
      <c r="B47" s="12"/>
      <c r="C47" s="12"/>
      <c r="D47" s="13" t="s">
        <v>45</v>
      </c>
      <c r="E47" s="14">
        <v>80961211</v>
      </c>
      <c r="F47" s="14">
        <v>77035770</v>
      </c>
      <c r="G47" s="14">
        <f t="shared" si="0"/>
        <v>3925441</v>
      </c>
    </row>
    <row r="48" spans="2:7" x14ac:dyDescent="0.4">
      <c r="B48" s="12"/>
      <c r="C48" s="12"/>
      <c r="D48" s="13" t="s">
        <v>46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47</v>
      </c>
      <c r="E49" s="14">
        <v>8144500</v>
      </c>
      <c r="F49" s="14">
        <v>8410500</v>
      </c>
      <c r="G49" s="14">
        <f t="shared" si="0"/>
        <v>-266000</v>
      </c>
    </row>
    <row r="50" spans="2:7" x14ac:dyDescent="0.4">
      <c r="B50" s="12"/>
      <c r="C50" s="12"/>
      <c r="D50" s="13" t="s">
        <v>48</v>
      </c>
      <c r="E50" s="14">
        <v>39200087</v>
      </c>
      <c r="F50" s="14">
        <v>40608734</v>
      </c>
      <c r="G50" s="14">
        <f t="shared" si="0"/>
        <v>-1408647</v>
      </c>
    </row>
    <row r="51" spans="2:7" x14ac:dyDescent="0.4">
      <c r="B51" s="12"/>
      <c r="C51" s="12"/>
      <c r="D51" s="13" t="s">
        <v>49</v>
      </c>
      <c r="E51" s="14">
        <f>+E52+E53+E54+E55+E56+E57+E58+E59+E60+E61+E62+E63+E64+E65+E66</f>
        <v>90948605</v>
      </c>
      <c r="F51" s="14">
        <f>+F52+F53+F54+F55+F56+F57+F58+F59+F60+F61+F62+F63+F64+F65+F66</f>
        <v>85386773</v>
      </c>
      <c r="G51" s="14">
        <f t="shared" si="0"/>
        <v>5561832</v>
      </c>
    </row>
    <row r="52" spans="2:7" x14ac:dyDescent="0.4">
      <c r="B52" s="12"/>
      <c r="C52" s="12"/>
      <c r="D52" s="13" t="s">
        <v>50</v>
      </c>
      <c r="E52" s="14">
        <v>36975395</v>
      </c>
      <c r="F52" s="14">
        <v>36947014</v>
      </c>
      <c r="G52" s="14">
        <f t="shared" si="0"/>
        <v>28381</v>
      </c>
    </row>
    <row r="53" spans="2:7" x14ac:dyDescent="0.4">
      <c r="B53" s="12"/>
      <c r="C53" s="12"/>
      <c r="D53" s="13" t="s">
        <v>51</v>
      </c>
      <c r="E53" s="14">
        <v>7462207</v>
      </c>
      <c r="F53" s="14">
        <v>6728991</v>
      </c>
      <c r="G53" s="14">
        <f t="shared" si="0"/>
        <v>733216</v>
      </c>
    </row>
    <row r="54" spans="2:7" x14ac:dyDescent="0.4">
      <c r="B54" s="12"/>
      <c r="C54" s="12"/>
      <c r="D54" s="13" t="s">
        <v>52</v>
      </c>
      <c r="E54" s="14">
        <v>14506</v>
      </c>
      <c r="F54" s="14"/>
      <c r="G54" s="14">
        <f t="shared" si="0"/>
        <v>14506</v>
      </c>
    </row>
    <row r="55" spans="2:7" x14ac:dyDescent="0.4">
      <c r="B55" s="12"/>
      <c r="C55" s="12"/>
      <c r="D55" s="13" t="s">
        <v>53</v>
      </c>
      <c r="E55" s="14">
        <v>4549685</v>
      </c>
      <c r="F55" s="14">
        <v>5186936</v>
      </c>
      <c r="G55" s="14">
        <f t="shared" si="0"/>
        <v>-637251</v>
      </c>
    </row>
    <row r="56" spans="2:7" x14ac:dyDescent="0.4">
      <c r="B56" s="12"/>
      <c r="C56" s="12"/>
      <c r="D56" s="13" t="s">
        <v>54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55</v>
      </c>
      <c r="E57" s="14">
        <v>58892</v>
      </c>
      <c r="F57" s="14"/>
      <c r="G57" s="14">
        <f t="shared" si="0"/>
        <v>58892</v>
      </c>
    </row>
    <row r="58" spans="2:7" x14ac:dyDescent="0.4">
      <c r="B58" s="12"/>
      <c r="C58" s="12"/>
      <c r="D58" s="13" t="s">
        <v>56</v>
      </c>
      <c r="E58" s="14">
        <v>166488</v>
      </c>
      <c r="F58" s="14">
        <v>182287</v>
      </c>
      <c r="G58" s="14">
        <f t="shared" si="0"/>
        <v>-15799</v>
      </c>
    </row>
    <row r="59" spans="2:7" x14ac:dyDescent="0.4">
      <c r="B59" s="12"/>
      <c r="C59" s="12"/>
      <c r="D59" s="13" t="s">
        <v>57</v>
      </c>
      <c r="E59" s="14">
        <v>24881738</v>
      </c>
      <c r="F59" s="14">
        <v>20147014</v>
      </c>
      <c r="G59" s="14">
        <f t="shared" si="0"/>
        <v>4734724</v>
      </c>
    </row>
    <row r="60" spans="2:7" x14ac:dyDescent="0.4">
      <c r="B60" s="12"/>
      <c r="C60" s="12"/>
      <c r="D60" s="13" t="s">
        <v>58</v>
      </c>
      <c r="E60" s="14">
        <v>25600</v>
      </c>
      <c r="F60" s="14">
        <v>1356258</v>
      </c>
      <c r="G60" s="14">
        <f t="shared" si="0"/>
        <v>-1330658</v>
      </c>
    </row>
    <row r="61" spans="2:7" x14ac:dyDescent="0.4">
      <c r="B61" s="12"/>
      <c r="C61" s="12"/>
      <c r="D61" s="13" t="s">
        <v>59</v>
      </c>
      <c r="E61" s="14">
        <v>4910090</v>
      </c>
      <c r="F61" s="14">
        <v>3750646</v>
      </c>
      <c r="G61" s="14">
        <f t="shared" si="0"/>
        <v>1159444</v>
      </c>
    </row>
    <row r="62" spans="2:7" x14ac:dyDescent="0.4">
      <c r="B62" s="12"/>
      <c r="C62" s="12"/>
      <c r="D62" s="13" t="s">
        <v>60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61</v>
      </c>
      <c r="E63" s="14">
        <v>8663382</v>
      </c>
      <c r="F63" s="14">
        <v>8518997</v>
      </c>
      <c r="G63" s="14">
        <f t="shared" si="0"/>
        <v>144385</v>
      </c>
    </row>
    <row r="64" spans="2:7" x14ac:dyDescent="0.4">
      <c r="B64" s="12"/>
      <c r="C64" s="12"/>
      <c r="D64" s="13" t="s">
        <v>62</v>
      </c>
      <c r="E64" s="14">
        <v>1443992</v>
      </c>
      <c r="F64" s="14">
        <v>92550</v>
      </c>
      <c r="G64" s="14">
        <f t="shared" si="0"/>
        <v>1351442</v>
      </c>
    </row>
    <row r="65" spans="2:7" x14ac:dyDescent="0.4">
      <c r="B65" s="12"/>
      <c r="C65" s="12"/>
      <c r="D65" s="13" t="s">
        <v>63</v>
      </c>
      <c r="E65" s="14">
        <v>1796630</v>
      </c>
      <c r="F65" s="14">
        <v>2476080</v>
      </c>
      <c r="G65" s="14">
        <f t="shared" si="0"/>
        <v>-679450</v>
      </c>
    </row>
    <row r="66" spans="2:7" x14ac:dyDescent="0.4">
      <c r="B66" s="12"/>
      <c r="C66" s="12"/>
      <c r="D66" s="13" t="s">
        <v>64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65</v>
      </c>
      <c r="E67" s="14">
        <f>+E68+E69+E70+E71+E72+E73+E74+E75+E76+E77+E78+E79+E80+E81+E82+E83+E84+E85+E86+E87+E88+E89</f>
        <v>45507879</v>
      </c>
      <c r="F67" s="14">
        <f>+F68+F69+F70+F71+F72+F73+F74+F75+F76+F77+F78+F79+F80+F81+F82+F83+F84+F85+F86+F87+F88+F89</f>
        <v>39206719</v>
      </c>
      <c r="G67" s="14">
        <f t="shared" si="0"/>
        <v>6301160</v>
      </c>
    </row>
    <row r="68" spans="2:7" x14ac:dyDescent="0.4">
      <c r="B68" s="12"/>
      <c r="C68" s="12"/>
      <c r="D68" s="13" t="s">
        <v>66</v>
      </c>
      <c r="E68" s="14">
        <v>1849250</v>
      </c>
      <c r="F68" s="14">
        <v>1302359</v>
      </c>
      <c r="G68" s="14">
        <f t="shared" si="0"/>
        <v>546891</v>
      </c>
    </row>
    <row r="69" spans="2:7" x14ac:dyDescent="0.4">
      <c r="B69" s="12"/>
      <c r="C69" s="12"/>
      <c r="D69" s="13" t="s">
        <v>67</v>
      </c>
      <c r="E69" s="14">
        <v>883197</v>
      </c>
      <c r="F69" s="14">
        <v>722172</v>
      </c>
      <c r="G69" s="14">
        <f t="shared" si="0"/>
        <v>161025</v>
      </c>
    </row>
    <row r="70" spans="2:7" x14ac:dyDescent="0.4">
      <c r="B70" s="12"/>
      <c r="C70" s="12"/>
      <c r="D70" s="13" t="s">
        <v>68</v>
      </c>
      <c r="E70" s="14">
        <v>52060</v>
      </c>
      <c r="F70" s="14">
        <v>14657</v>
      </c>
      <c r="G70" s="14">
        <f t="shared" si="0"/>
        <v>37403</v>
      </c>
    </row>
    <row r="71" spans="2:7" x14ac:dyDescent="0.4">
      <c r="B71" s="12"/>
      <c r="C71" s="12"/>
      <c r="D71" s="13" t="s">
        <v>69</v>
      </c>
      <c r="E71" s="14">
        <v>339346</v>
      </c>
      <c r="F71" s="14">
        <v>414404</v>
      </c>
      <c r="G71" s="14">
        <f t="shared" ref="G71:G134" si="1">E71-F71</f>
        <v>-75058</v>
      </c>
    </row>
    <row r="72" spans="2:7" x14ac:dyDescent="0.4">
      <c r="B72" s="12"/>
      <c r="C72" s="12"/>
      <c r="D72" s="13" t="s">
        <v>70</v>
      </c>
      <c r="E72" s="14">
        <v>676816</v>
      </c>
      <c r="F72" s="14">
        <v>447449</v>
      </c>
      <c r="G72" s="14">
        <f t="shared" si="1"/>
        <v>229367</v>
      </c>
    </row>
    <row r="73" spans="2:7" x14ac:dyDescent="0.4">
      <c r="B73" s="12"/>
      <c r="C73" s="12"/>
      <c r="D73" s="13" t="s">
        <v>71</v>
      </c>
      <c r="E73" s="14">
        <v>724817</v>
      </c>
      <c r="F73" s="14">
        <v>668103</v>
      </c>
      <c r="G73" s="14">
        <f t="shared" si="1"/>
        <v>56714</v>
      </c>
    </row>
    <row r="74" spans="2:7" x14ac:dyDescent="0.4">
      <c r="B74" s="12"/>
      <c r="C74" s="12"/>
      <c r="D74" s="13" t="s">
        <v>57</v>
      </c>
      <c r="E74" s="14">
        <v>1555884</v>
      </c>
      <c r="F74" s="14">
        <v>1310894</v>
      </c>
      <c r="G74" s="14">
        <f t="shared" si="1"/>
        <v>244990</v>
      </c>
    </row>
    <row r="75" spans="2:7" x14ac:dyDescent="0.4">
      <c r="B75" s="12"/>
      <c r="C75" s="12"/>
      <c r="D75" s="13" t="s">
        <v>58</v>
      </c>
      <c r="E75" s="14">
        <v>190839</v>
      </c>
      <c r="F75" s="14">
        <v>5805</v>
      </c>
      <c r="G75" s="14">
        <f t="shared" si="1"/>
        <v>185034</v>
      </c>
    </row>
    <row r="76" spans="2:7" x14ac:dyDescent="0.4">
      <c r="B76" s="12"/>
      <c r="C76" s="12"/>
      <c r="D76" s="13" t="s">
        <v>72</v>
      </c>
      <c r="E76" s="14"/>
      <c r="F76" s="14">
        <v>8800</v>
      </c>
      <c r="G76" s="14">
        <f t="shared" si="1"/>
        <v>-8800</v>
      </c>
    </row>
    <row r="77" spans="2:7" x14ac:dyDescent="0.4">
      <c r="B77" s="12"/>
      <c r="C77" s="12"/>
      <c r="D77" s="13" t="s">
        <v>73</v>
      </c>
      <c r="E77" s="14">
        <v>1363993</v>
      </c>
      <c r="F77" s="14">
        <v>1340818</v>
      </c>
      <c r="G77" s="14">
        <f t="shared" si="1"/>
        <v>23175</v>
      </c>
    </row>
    <row r="78" spans="2:7" x14ac:dyDescent="0.4">
      <c r="B78" s="12"/>
      <c r="C78" s="12"/>
      <c r="D78" s="13" t="s">
        <v>74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76</v>
      </c>
      <c r="E80" s="14">
        <v>27385037</v>
      </c>
      <c r="F80" s="14">
        <v>24138761</v>
      </c>
      <c r="G80" s="14">
        <f t="shared" si="1"/>
        <v>3246276</v>
      </c>
    </row>
    <row r="81" spans="2:7" x14ac:dyDescent="0.4">
      <c r="B81" s="12"/>
      <c r="C81" s="12"/>
      <c r="D81" s="13" t="s">
        <v>77</v>
      </c>
      <c r="E81" s="14">
        <v>4444890</v>
      </c>
      <c r="F81" s="14">
        <v>3234079</v>
      </c>
      <c r="G81" s="14">
        <f t="shared" si="1"/>
        <v>1210811</v>
      </c>
    </row>
    <row r="82" spans="2:7" x14ac:dyDescent="0.4">
      <c r="B82" s="12"/>
      <c r="C82" s="12"/>
      <c r="D82" s="13" t="s">
        <v>60</v>
      </c>
      <c r="E82" s="14">
        <v>883563</v>
      </c>
      <c r="F82" s="14">
        <v>523057</v>
      </c>
      <c r="G82" s="14">
        <f t="shared" si="1"/>
        <v>360506</v>
      </c>
    </row>
    <row r="83" spans="2:7" x14ac:dyDescent="0.4">
      <c r="B83" s="12"/>
      <c r="C83" s="12"/>
      <c r="D83" s="13" t="s">
        <v>61</v>
      </c>
      <c r="E83" s="14">
        <v>1803568</v>
      </c>
      <c r="F83" s="14">
        <v>1802315</v>
      </c>
      <c r="G83" s="14">
        <f t="shared" si="1"/>
        <v>1253</v>
      </c>
    </row>
    <row r="84" spans="2:7" x14ac:dyDescent="0.4">
      <c r="B84" s="12"/>
      <c r="C84" s="12"/>
      <c r="D84" s="13" t="s">
        <v>78</v>
      </c>
      <c r="E84" s="14"/>
      <c r="F84" s="14"/>
      <c r="G84" s="14">
        <f t="shared" si="1"/>
        <v>0</v>
      </c>
    </row>
    <row r="85" spans="2:7" x14ac:dyDescent="0.4">
      <c r="B85" s="12"/>
      <c r="C85" s="12"/>
      <c r="D85" s="13" t="s">
        <v>79</v>
      </c>
      <c r="E85" s="14">
        <v>197090</v>
      </c>
      <c r="F85" s="14">
        <v>39790</v>
      </c>
      <c r="G85" s="14">
        <f t="shared" si="1"/>
        <v>157300</v>
      </c>
    </row>
    <row r="86" spans="2:7" x14ac:dyDescent="0.4">
      <c r="B86" s="12"/>
      <c r="C86" s="12"/>
      <c r="D86" s="13" t="s">
        <v>80</v>
      </c>
      <c r="E86" s="14">
        <v>2316600</v>
      </c>
      <c r="F86" s="14">
        <v>2605772</v>
      </c>
      <c r="G86" s="14">
        <f t="shared" si="1"/>
        <v>-289172</v>
      </c>
    </row>
    <row r="87" spans="2:7" x14ac:dyDescent="0.4">
      <c r="B87" s="12"/>
      <c r="C87" s="12"/>
      <c r="D87" s="13" t="s">
        <v>81</v>
      </c>
      <c r="E87" s="14">
        <v>97529</v>
      </c>
      <c r="F87" s="14">
        <v>61084</v>
      </c>
      <c r="G87" s="14">
        <f t="shared" si="1"/>
        <v>36445</v>
      </c>
    </row>
    <row r="88" spans="2:7" x14ac:dyDescent="0.4">
      <c r="B88" s="12"/>
      <c r="C88" s="12"/>
      <c r="D88" s="13" t="s">
        <v>82</v>
      </c>
      <c r="E88" s="14">
        <v>743400</v>
      </c>
      <c r="F88" s="14">
        <v>566400</v>
      </c>
      <c r="G88" s="14">
        <f t="shared" si="1"/>
        <v>177000</v>
      </c>
    </row>
    <row r="89" spans="2:7" x14ac:dyDescent="0.4">
      <c r="B89" s="12"/>
      <c r="C89" s="12"/>
      <c r="D89" s="13" t="s">
        <v>64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83</v>
      </c>
      <c r="E90" s="14">
        <v>249011</v>
      </c>
      <c r="F90" s="14">
        <v>197118</v>
      </c>
      <c r="G90" s="14">
        <f t="shared" si="1"/>
        <v>51893</v>
      </c>
    </row>
    <row r="91" spans="2:7" x14ac:dyDescent="0.4">
      <c r="B91" s="12"/>
      <c r="C91" s="12"/>
      <c r="D91" s="13" t="s">
        <v>84</v>
      </c>
      <c r="E91" s="14">
        <v>35455461</v>
      </c>
      <c r="F91" s="14">
        <v>35407951</v>
      </c>
      <c r="G91" s="14">
        <f t="shared" si="1"/>
        <v>47510</v>
      </c>
    </row>
    <row r="92" spans="2:7" x14ac:dyDescent="0.4">
      <c r="B92" s="12"/>
      <c r="C92" s="12"/>
      <c r="D92" s="13" t="s">
        <v>85</v>
      </c>
      <c r="E92" s="14">
        <v>-28200389</v>
      </c>
      <c r="F92" s="14">
        <v>-27754887</v>
      </c>
      <c r="G92" s="14">
        <f t="shared" si="1"/>
        <v>-445502</v>
      </c>
    </row>
    <row r="93" spans="2:7" x14ac:dyDescent="0.4">
      <c r="B93" s="12"/>
      <c r="C93" s="12"/>
      <c r="D93" s="13" t="s">
        <v>86</v>
      </c>
      <c r="E93" s="14"/>
      <c r="F93" s="14"/>
      <c r="G93" s="14">
        <f t="shared" si="1"/>
        <v>0</v>
      </c>
    </row>
    <row r="94" spans="2:7" x14ac:dyDescent="0.4">
      <c r="B94" s="12"/>
      <c r="C94" s="15"/>
      <c r="D94" s="16" t="s">
        <v>87</v>
      </c>
      <c r="E94" s="17">
        <f>+E43+E51+E67+E90+E91+E92+E93</f>
        <v>444280886</v>
      </c>
      <c r="F94" s="17">
        <f>+F43+F51+F67+F90+F91+F92+F93</f>
        <v>433860001</v>
      </c>
      <c r="G94" s="17">
        <f t="shared" si="1"/>
        <v>10420885</v>
      </c>
    </row>
    <row r="95" spans="2:7" x14ac:dyDescent="0.4">
      <c r="B95" s="15"/>
      <c r="C95" s="18" t="s">
        <v>88</v>
      </c>
      <c r="D95" s="19"/>
      <c r="E95" s="20">
        <f xml:space="preserve"> +E42 - E94</f>
        <v>28417644</v>
      </c>
      <c r="F95" s="20">
        <f xml:space="preserve"> +F42 - F94</f>
        <v>35605684</v>
      </c>
      <c r="G95" s="20">
        <f t="shared" si="1"/>
        <v>-7188040</v>
      </c>
    </row>
    <row r="96" spans="2:7" x14ac:dyDescent="0.4">
      <c r="B96" s="9" t="s">
        <v>89</v>
      </c>
      <c r="C96" s="9" t="s">
        <v>9</v>
      </c>
      <c r="D96" s="13" t="s">
        <v>90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91</v>
      </c>
      <c r="E97" s="14">
        <v>6120</v>
      </c>
      <c r="F97" s="14">
        <v>554</v>
      </c>
      <c r="G97" s="14">
        <f t="shared" si="1"/>
        <v>5566</v>
      </c>
    </row>
    <row r="98" spans="2:7" x14ac:dyDescent="0.4">
      <c r="B98" s="12"/>
      <c r="C98" s="12"/>
      <c r="D98" s="13" t="s">
        <v>92</v>
      </c>
      <c r="E98" s="14">
        <f>+E99+E100+E101</f>
        <v>1878560</v>
      </c>
      <c r="F98" s="14">
        <f>+F99+F100+F101</f>
        <v>5214977</v>
      </c>
      <c r="G98" s="14">
        <f t="shared" si="1"/>
        <v>-3336417</v>
      </c>
    </row>
    <row r="99" spans="2:7" x14ac:dyDescent="0.4">
      <c r="B99" s="12"/>
      <c r="C99" s="12"/>
      <c r="D99" s="13" t="s">
        <v>93</v>
      </c>
      <c r="E99" s="14">
        <v>36000</v>
      </c>
      <c r="F99" s="14">
        <v>83300</v>
      </c>
      <c r="G99" s="14">
        <f t="shared" si="1"/>
        <v>-47300</v>
      </c>
    </row>
    <row r="100" spans="2:7" x14ac:dyDescent="0.4">
      <c r="B100" s="12"/>
      <c r="C100" s="12"/>
      <c r="D100" s="13" t="s">
        <v>94</v>
      </c>
      <c r="E100" s="14">
        <v>9015</v>
      </c>
      <c r="F100" s="14">
        <v>11003</v>
      </c>
      <c r="G100" s="14">
        <f t="shared" si="1"/>
        <v>-1988</v>
      </c>
    </row>
    <row r="101" spans="2:7" x14ac:dyDescent="0.4">
      <c r="B101" s="12"/>
      <c r="C101" s="12"/>
      <c r="D101" s="13" t="s">
        <v>95</v>
      </c>
      <c r="E101" s="14">
        <v>1833545</v>
      </c>
      <c r="F101" s="14">
        <v>5120674</v>
      </c>
      <c r="G101" s="14">
        <f t="shared" si="1"/>
        <v>-3287129</v>
      </c>
    </row>
    <row r="102" spans="2:7" x14ac:dyDescent="0.4">
      <c r="B102" s="12"/>
      <c r="C102" s="15"/>
      <c r="D102" s="16" t="s">
        <v>96</v>
      </c>
      <c r="E102" s="17">
        <f>+E96+E97+E98</f>
        <v>1884680</v>
      </c>
      <c r="F102" s="17">
        <f>+F96+F97+F98</f>
        <v>5215531</v>
      </c>
      <c r="G102" s="17">
        <f t="shared" si="1"/>
        <v>-3330851</v>
      </c>
    </row>
    <row r="103" spans="2:7" x14ac:dyDescent="0.4">
      <c r="B103" s="12"/>
      <c r="C103" s="9" t="s">
        <v>40</v>
      </c>
      <c r="D103" s="13" t="s">
        <v>97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98</v>
      </c>
      <c r="E104" s="14">
        <f>+E105+E106</f>
        <v>308226</v>
      </c>
      <c r="F104" s="14">
        <f>+F105+F106</f>
        <v>16838</v>
      </c>
      <c r="G104" s="14">
        <f t="shared" si="1"/>
        <v>291388</v>
      </c>
    </row>
    <row r="105" spans="2:7" x14ac:dyDescent="0.4">
      <c r="B105" s="12"/>
      <c r="C105" s="12"/>
      <c r="D105" s="13" t="s">
        <v>99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100</v>
      </c>
      <c r="E106" s="14">
        <v>308226</v>
      </c>
      <c r="F106" s="14">
        <v>16838</v>
      </c>
      <c r="G106" s="14">
        <f t="shared" si="1"/>
        <v>291388</v>
      </c>
    </row>
    <row r="107" spans="2:7" x14ac:dyDescent="0.4">
      <c r="B107" s="12"/>
      <c r="C107" s="15"/>
      <c r="D107" s="16" t="s">
        <v>101</v>
      </c>
      <c r="E107" s="17">
        <f>+E103+E104</f>
        <v>308226</v>
      </c>
      <c r="F107" s="17">
        <f>+F103+F104</f>
        <v>16838</v>
      </c>
      <c r="G107" s="17">
        <f t="shared" si="1"/>
        <v>291388</v>
      </c>
    </row>
    <row r="108" spans="2:7" x14ac:dyDescent="0.4">
      <c r="B108" s="15"/>
      <c r="C108" s="18" t="s">
        <v>102</v>
      </c>
      <c r="D108" s="21"/>
      <c r="E108" s="22">
        <f xml:space="preserve"> +E102 - E107</f>
        <v>1576454</v>
      </c>
      <c r="F108" s="22">
        <f xml:space="preserve"> +F102 - F107</f>
        <v>5198693</v>
      </c>
      <c r="G108" s="22">
        <f t="shared" si="1"/>
        <v>-3622239</v>
      </c>
    </row>
    <row r="109" spans="2:7" x14ac:dyDescent="0.4">
      <c r="B109" s="18" t="s">
        <v>103</v>
      </c>
      <c r="C109" s="23"/>
      <c r="D109" s="19"/>
      <c r="E109" s="20">
        <f xml:space="preserve"> +E95 +E108</f>
        <v>29994098</v>
      </c>
      <c r="F109" s="20">
        <f xml:space="preserve"> +F95 +F108</f>
        <v>40804377</v>
      </c>
      <c r="G109" s="20">
        <f t="shared" si="1"/>
        <v>-10810279</v>
      </c>
    </row>
    <row r="110" spans="2:7" x14ac:dyDescent="0.4">
      <c r="B110" s="9" t="s">
        <v>104</v>
      </c>
      <c r="C110" s="9" t="s">
        <v>9</v>
      </c>
      <c r="D110" s="13" t="s">
        <v>105</v>
      </c>
      <c r="E110" s="14">
        <f>+E111</f>
        <v>2025000</v>
      </c>
      <c r="F110" s="14">
        <f>+F111</f>
        <v>4996200</v>
      </c>
      <c r="G110" s="14">
        <f t="shared" si="1"/>
        <v>-2971200</v>
      </c>
    </row>
    <row r="111" spans="2:7" x14ac:dyDescent="0.4">
      <c r="B111" s="12"/>
      <c r="C111" s="12"/>
      <c r="D111" s="13" t="s">
        <v>106</v>
      </c>
      <c r="E111" s="14">
        <v>2025000</v>
      </c>
      <c r="F111" s="14">
        <v>4996200</v>
      </c>
      <c r="G111" s="14">
        <f t="shared" si="1"/>
        <v>-2971200</v>
      </c>
    </row>
    <row r="112" spans="2:7" x14ac:dyDescent="0.4">
      <c r="B112" s="12"/>
      <c r="C112" s="12"/>
      <c r="D112" s="13" t="s">
        <v>107</v>
      </c>
      <c r="E112" s="14">
        <f>+E113</f>
        <v>0</v>
      </c>
      <c r="F112" s="14">
        <f>+F113</f>
        <v>0</v>
      </c>
      <c r="G112" s="14">
        <f t="shared" si="1"/>
        <v>0</v>
      </c>
    </row>
    <row r="113" spans="2:7" x14ac:dyDescent="0.4">
      <c r="B113" s="12"/>
      <c r="C113" s="12"/>
      <c r="D113" s="13" t="s">
        <v>108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109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110</v>
      </c>
      <c r="E115" s="14">
        <v>33079414</v>
      </c>
      <c r="F115" s="14">
        <v>21999440</v>
      </c>
      <c r="G115" s="14">
        <f t="shared" si="1"/>
        <v>11079974</v>
      </c>
    </row>
    <row r="116" spans="2:7" x14ac:dyDescent="0.4">
      <c r="B116" s="12"/>
      <c r="C116" s="12"/>
      <c r="D116" s="13" t="s">
        <v>111</v>
      </c>
      <c r="E116" s="14">
        <v>50424189</v>
      </c>
      <c r="F116" s="14">
        <v>42647591</v>
      </c>
      <c r="G116" s="14">
        <f t="shared" si="1"/>
        <v>7776598</v>
      </c>
    </row>
    <row r="117" spans="2:7" x14ac:dyDescent="0.4">
      <c r="B117" s="12"/>
      <c r="C117" s="12"/>
      <c r="D117" s="13" t="s">
        <v>112</v>
      </c>
      <c r="E117" s="14">
        <f>+E118</f>
        <v>0</v>
      </c>
      <c r="F117" s="14">
        <f>+F118</f>
        <v>0</v>
      </c>
      <c r="G117" s="14">
        <f t="shared" si="1"/>
        <v>0</v>
      </c>
    </row>
    <row r="118" spans="2:7" x14ac:dyDescent="0.4">
      <c r="B118" s="12"/>
      <c r="C118" s="12"/>
      <c r="D118" s="13" t="s">
        <v>113</v>
      </c>
      <c r="E118" s="14"/>
      <c r="F118" s="14"/>
      <c r="G118" s="14">
        <f t="shared" si="1"/>
        <v>0</v>
      </c>
    </row>
    <row r="119" spans="2:7" x14ac:dyDescent="0.4">
      <c r="B119" s="12"/>
      <c r="C119" s="15"/>
      <c r="D119" s="16" t="s">
        <v>114</v>
      </c>
      <c r="E119" s="17">
        <f>+E110+E112+E114+E115+E116+E117</f>
        <v>85528603</v>
      </c>
      <c r="F119" s="17">
        <f>+F110+F112+F114+F115+F116+F117</f>
        <v>69643231</v>
      </c>
      <c r="G119" s="17">
        <f t="shared" si="1"/>
        <v>15885372</v>
      </c>
    </row>
    <row r="120" spans="2:7" x14ac:dyDescent="0.4">
      <c r="B120" s="12"/>
      <c r="C120" s="9" t="s">
        <v>40</v>
      </c>
      <c r="D120" s="13" t="s">
        <v>115</v>
      </c>
      <c r="E120" s="14">
        <f>+E121+E122+E123+E124</f>
        <v>41</v>
      </c>
      <c r="F120" s="14">
        <f>+F121+F122+F123+F124</f>
        <v>0</v>
      </c>
      <c r="G120" s="14">
        <f t="shared" si="1"/>
        <v>41</v>
      </c>
    </row>
    <row r="121" spans="2:7" x14ac:dyDescent="0.4">
      <c r="B121" s="12"/>
      <c r="C121" s="12"/>
      <c r="D121" s="13" t="s">
        <v>116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117</v>
      </c>
      <c r="E122" s="14"/>
      <c r="F122" s="14"/>
      <c r="G122" s="14">
        <f t="shared" si="1"/>
        <v>0</v>
      </c>
    </row>
    <row r="123" spans="2:7" x14ac:dyDescent="0.4">
      <c r="B123" s="12"/>
      <c r="C123" s="12"/>
      <c r="D123" s="13" t="s">
        <v>118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119</v>
      </c>
      <c r="E124" s="14">
        <v>41</v>
      </c>
      <c r="F124" s="14"/>
      <c r="G124" s="14">
        <f t="shared" si="1"/>
        <v>41</v>
      </c>
    </row>
    <row r="125" spans="2:7" x14ac:dyDescent="0.4">
      <c r="B125" s="12"/>
      <c r="C125" s="12"/>
      <c r="D125" s="13" t="s">
        <v>120</v>
      </c>
      <c r="E125" s="14">
        <v>2025000</v>
      </c>
      <c r="F125" s="14"/>
      <c r="G125" s="14">
        <f t="shared" si="1"/>
        <v>2025000</v>
      </c>
    </row>
    <row r="126" spans="2:7" x14ac:dyDescent="0.4">
      <c r="B126" s="12"/>
      <c r="C126" s="12"/>
      <c r="D126" s="13" t="s">
        <v>121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122</v>
      </c>
      <c r="E127" s="14">
        <v>42972146</v>
      </c>
      <c r="F127" s="14">
        <v>69245401</v>
      </c>
      <c r="G127" s="14">
        <f t="shared" si="1"/>
        <v>-26273255</v>
      </c>
    </row>
    <row r="128" spans="2:7" x14ac:dyDescent="0.4">
      <c r="B128" s="12"/>
      <c r="C128" s="12"/>
      <c r="D128" s="13" t="s">
        <v>123</v>
      </c>
      <c r="E128" s="14">
        <v>56293978</v>
      </c>
      <c r="F128" s="14">
        <v>50985365</v>
      </c>
      <c r="G128" s="14">
        <f t="shared" si="1"/>
        <v>5308613</v>
      </c>
    </row>
    <row r="129" spans="2:7" x14ac:dyDescent="0.4">
      <c r="B129" s="12"/>
      <c r="C129" s="12"/>
      <c r="D129" s="13" t="s">
        <v>124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125</v>
      </c>
      <c r="E130" s="17">
        <f>+E120+E125+E126+E127+E128+E129</f>
        <v>101291165</v>
      </c>
      <c r="F130" s="17">
        <f>+F120+F125+F126+F127+F128+F129</f>
        <v>120230766</v>
      </c>
      <c r="G130" s="17">
        <f t="shared" si="1"/>
        <v>-18939601</v>
      </c>
    </row>
    <row r="131" spans="2:7" x14ac:dyDescent="0.4">
      <c r="B131" s="15"/>
      <c r="C131" s="24" t="s">
        <v>126</v>
      </c>
      <c r="D131" s="25"/>
      <c r="E131" s="26">
        <f xml:space="preserve"> +E119 - E130</f>
        <v>-15762562</v>
      </c>
      <c r="F131" s="26">
        <f xml:space="preserve"> +F119 - F130</f>
        <v>-50587535</v>
      </c>
      <c r="G131" s="26">
        <f t="shared" si="1"/>
        <v>34824973</v>
      </c>
    </row>
    <row r="132" spans="2:7" x14ac:dyDescent="0.4">
      <c r="B132" s="18" t="s">
        <v>127</v>
      </c>
      <c r="C132" s="27"/>
      <c r="D132" s="28"/>
      <c r="E132" s="29">
        <f xml:space="preserve"> +E109 +E131</f>
        <v>14231536</v>
      </c>
      <c r="F132" s="29">
        <f xml:space="preserve"> +F109 +F131</f>
        <v>-9783158</v>
      </c>
      <c r="G132" s="29">
        <f t="shared" si="1"/>
        <v>24014694</v>
      </c>
    </row>
    <row r="133" spans="2:7" x14ac:dyDescent="0.4">
      <c r="B133" s="30" t="s">
        <v>128</v>
      </c>
      <c r="C133" s="27" t="s">
        <v>129</v>
      </c>
      <c r="D133" s="28"/>
      <c r="E133" s="29">
        <v>304946085</v>
      </c>
      <c r="F133" s="29">
        <v>314729243</v>
      </c>
      <c r="G133" s="29">
        <f t="shared" si="1"/>
        <v>-9783158</v>
      </c>
    </row>
    <row r="134" spans="2:7" x14ac:dyDescent="0.4">
      <c r="B134" s="31"/>
      <c r="C134" s="27" t="s">
        <v>130</v>
      </c>
      <c r="D134" s="28"/>
      <c r="E134" s="29">
        <f xml:space="preserve"> +E132 +E133</f>
        <v>319177621</v>
      </c>
      <c r="F134" s="29">
        <f xml:space="preserve"> +F132 +F133</f>
        <v>304946085</v>
      </c>
      <c r="G134" s="29">
        <f t="shared" si="1"/>
        <v>14231536</v>
      </c>
    </row>
    <row r="135" spans="2:7" x14ac:dyDescent="0.4">
      <c r="B135" s="31"/>
      <c r="C135" s="27" t="s">
        <v>131</v>
      </c>
      <c r="D135" s="28"/>
      <c r="E135" s="29"/>
      <c r="F135" s="29"/>
      <c r="G135" s="29">
        <f t="shared" ref="G135:G143" si="2">E135-F135</f>
        <v>0</v>
      </c>
    </row>
    <row r="136" spans="2:7" x14ac:dyDescent="0.4">
      <c r="B136" s="31"/>
      <c r="C136" s="27" t="s">
        <v>132</v>
      </c>
      <c r="D136" s="28"/>
      <c r="E136" s="29">
        <f>+E137+E138</f>
        <v>0</v>
      </c>
      <c r="F136" s="29">
        <f>+F137+F138</f>
        <v>0</v>
      </c>
      <c r="G136" s="29">
        <f t="shared" si="2"/>
        <v>0</v>
      </c>
    </row>
    <row r="137" spans="2:7" x14ac:dyDescent="0.4">
      <c r="B137" s="31"/>
      <c r="C137" s="32" t="s">
        <v>133</v>
      </c>
      <c r="D137" s="25"/>
      <c r="E137" s="26"/>
      <c r="F137" s="26"/>
      <c r="G137" s="26">
        <f t="shared" si="2"/>
        <v>0</v>
      </c>
    </row>
    <row r="138" spans="2:7" x14ac:dyDescent="0.4">
      <c r="B138" s="31"/>
      <c r="C138" s="32" t="s">
        <v>134</v>
      </c>
      <c r="D138" s="25"/>
      <c r="E138" s="26"/>
      <c r="F138" s="26"/>
      <c r="G138" s="26">
        <f t="shared" si="2"/>
        <v>0</v>
      </c>
    </row>
    <row r="139" spans="2:7" x14ac:dyDescent="0.4">
      <c r="B139" s="31"/>
      <c r="C139" s="27" t="s">
        <v>135</v>
      </c>
      <c r="D139" s="28"/>
      <c r="E139" s="29">
        <f>+E140+E141+E142</f>
        <v>9600000</v>
      </c>
      <c r="F139" s="29">
        <f>+F140+F141+F142</f>
        <v>0</v>
      </c>
      <c r="G139" s="29">
        <f t="shared" si="2"/>
        <v>9600000</v>
      </c>
    </row>
    <row r="140" spans="2:7" x14ac:dyDescent="0.4">
      <c r="B140" s="31"/>
      <c r="C140" s="32" t="s">
        <v>136</v>
      </c>
      <c r="D140" s="25"/>
      <c r="E140" s="26">
        <v>4800000</v>
      </c>
      <c r="F140" s="26"/>
      <c r="G140" s="26">
        <f t="shared" si="2"/>
        <v>4800000</v>
      </c>
    </row>
    <row r="141" spans="2:7" x14ac:dyDescent="0.4">
      <c r="B141" s="31"/>
      <c r="C141" s="32" t="s">
        <v>137</v>
      </c>
      <c r="D141" s="25"/>
      <c r="E141" s="26">
        <v>4800000</v>
      </c>
      <c r="F141" s="26"/>
      <c r="G141" s="26">
        <f t="shared" si="2"/>
        <v>4800000</v>
      </c>
    </row>
    <row r="142" spans="2:7" x14ac:dyDescent="0.4">
      <c r="B142" s="31"/>
      <c r="C142" s="32" t="s">
        <v>138</v>
      </c>
      <c r="D142" s="25"/>
      <c r="E142" s="26"/>
      <c r="F142" s="26"/>
      <c r="G142" s="26">
        <f t="shared" si="2"/>
        <v>0</v>
      </c>
    </row>
    <row r="143" spans="2:7" x14ac:dyDescent="0.4">
      <c r="B143" s="33"/>
      <c r="C143" s="27" t="s">
        <v>139</v>
      </c>
      <c r="D143" s="28"/>
      <c r="E143" s="29">
        <f xml:space="preserve"> +E134 +E135 +E136 - E139</f>
        <v>309577621</v>
      </c>
      <c r="F143" s="29">
        <f xml:space="preserve"> +F134 +F135 +F136 - F139</f>
        <v>304946085</v>
      </c>
      <c r="G143" s="29">
        <f t="shared" si="2"/>
        <v>4631536</v>
      </c>
    </row>
  </sheetData>
  <mergeCells count="13">
    <mergeCell ref="B133:B143"/>
    <mergeCell ref="B96:B108"/>
    <mergeCell ref="C96:C102"/>
    <mergeCell ref="C103:C107"/>
    <mergeCell ref="B110:B131"/>
    <mergeCell ref="C110:C119"/>
    <mergeCell ref="C120:C130"/>
    <mergeCell ref="B2:G2"/>
    <mergeCell ref="B3:G3"/>
    <mergeCell ref="B5:D5"/>
    <mergeCell ref="B6:B95"/>
    <mergeCell ref="C6:C42"/>
    <mergeCell ref="C43:C94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CDBE9-BA1B-41D0-836F-7DE3577F7DD6}">
  <sheetPr>
    <pageSetUpPr fitToPage="1"/>
  </sheetPr>
  <dimension ref="B1:G14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140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+E7+E11+E14+E17+E20+E26</f>
        <v>215000</v>
      </c>
      <c r="F6" s="11">
        <f>+F7+F11+F14+F17+F20+F26</f>
        <v>975000</v>
      </c>
      <c r="G6" s="11">
        <f>E6-F6</f>
        <v>-760000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</f>
        <v>0</v>
      </c>
      <c r="F11" s="14">
        <f>+F12+F13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>
        <f>+E15+E16</f>
        <v>0</v>
      </c>
      <c r="F14" s="14">
        <f>+F15+F16</f>
        <v>0</v>
      </c>
      <c r="G14" s="14">
        <f t="shared" si="0"/>
        <v>0</v>
      </c>
    </row>
    <row r="15" spans="2:7" x14ac:dyDescent="0.4">
      <c r="B15" s="12"/>
      <c r="C15" s="12"/>
      <c r="D15" s="13" t="s">
        <v>12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16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18</v>
      </c>
      <c r="E17" s="14">
        <f>+E18+E19</f>
        <v>0</v>
      </c>
      <c r="F17" s="14">
        <f>+F18+F19</f>
        <v>0</v>
      </c>
      <c r="G17" s="14">
        <f t="shared" si="0"/>
        <v>0</v>
      </c>
    </row>
    <row r="18" spans="2:7" x14ac:dyDescent="0.4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20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21</v>
      </c>
      <c r="E20" s="14">
        <f>+E21+E22+E23+E24+E25</f>
        <v>0</v>
      </c>
      <c r="F20" s="14">
        <f>+F21+F22+F23+F24+F25</f>
        <v>0</v>
      </c>
      <c r="G20" s="14">
        <f t="shared" si="0"/>
        <v>0</v>
      </c>
    </row>
    <row r="21" spans="2:7" x14ac:dyDescent="0.4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24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25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x14ac:dyDescent="0.4">
      <c r="B26" s="12"/>
      <c r="C26" s="12"/>
      <c r="D26" s="13" t="s">
        <v>27</v>
      </c>
      <c r="E26" s="14">
        <f>+E27+E28+E29+E30+E31+E32+E33</f>
        <v>215000</v>
      </c>
      <c r="F26" s="14">
        <f>+F27+F28+F29+F30+F31+F32+F33</f>
        <v>975000</v>
      </c>
      <c r="G26" s="14">
        <f t="shared" si="0"/>
        <v>-760000</v>
      </c>
    </row>
    <row r="27" spans="2:7" x14ac:dyDescent="0.4">
      <c r="B27" s="12"/>
      <c r="C27" s="12"/>
      <c r="D27" s="13" t="s">
        <v>28</v>
      </c>
      <c r="E27" s="14">
        <v>210000</v>
      </c>
      <c r="F27" s="14">
        <v>180000</v>
      </c>
      <c r="G27" s="14">
        <f t="shared" si="0"/>
        <v>30000</v>
      </c>
    </row>
    <row r="28" spans="2:7" x14ac:dyDescent="0.4">
      <c r="B28" s="12"/>
      <c r="C28" s="12"/>
      <c r="D28" s="13" t="s">
        <v>29</v>
      </c>
      <c r="E28" s="14">
        <v>5000</v>
      </c>
      <c r="F28" s="14">
        <v>795000</v>
      </c>
      <c r="G28" s="14">
        <f t="shared" si="0"/>
        <v>-790000</v>
      </c>
    </row>
    <row r="29" spans="2:7" x14ac:dyDescent="0.4">
      <c r="B29" s="12"/>
      <c r="C29" s="12"/>
      <c r="D29" s="13" t="s">
        <v>30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31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33</v>
      </c>
      <c r="E32" s="14"/>
      <c r="F32" s="14"/>
      <c r="G32" s="14">
        <f t="shared" si="0"/>
        <v>0</v>
      </c>
    </row>
    <row r="33" spans="2:7" x14ac:dyDescent="0.4">
      <c r="B33" s="12"/>
      <c r="C33" s="12"/>
      <c r="D33" s="13" t="s">
        <v>34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35</v>
      </c>
      <c r="E34" s="14">
        <f>+E35</f>
        <v>25467738</v>
      </c>
      <c r="F34" s="14">
        <f>+F35</f>
        <v>28725774</v>
      </c>
      <c r="G34" s="14">
        <f t="shared" si="0"/>
        <v>-3258036</v>
      </c>
    </row>
    <row r="35" spans="2:7" x14ac:dyDescent="0.4">
      <c r="B35" s="12"/>
      <c r="C35" s="12"/>
      <c r="D35" s="13" t="s">
        <v>36</v>
      </c>
      <c r="E35" s="14">
        <f>+E36+E37+E38+E39+E40</f>
        <v>25467738</v>
      </c>
      <c r="F35" s="14">
        <f>+F36+F37+F38+F39+F40</f>
        <v>28725774</v>
      </c>
      <c r="G35" s="14">
        <f t="shared" si="0"/>
        <v>-3258036</v>
      </c>
    </row>
    <row r="36" spans="2:7" x14ac:dyDescent="0.4">
      <c r="B36" s="12"/>
      <c r="C36" s="12"/>
      <c r="D36" s="13" t="s">
        <v>37</v>
      </c>
      <c r="E36" s="14">
        <v>2160000</v>
      </c>
      <c r="F36" s="14">
        <v>2160000</v>
      </c>
      <c r="G36" s="14">
        <f t="shared" si="0"/>
        <v>0</v>
      </c>
    </row>
    <row r="37" spans="2:7" x14ac:dyDescent="0.4">
      <c r="B37" s="12"/>
      <c r="C37" s="12"/>
      <c r="D37" s="13" t="s">
        <v>26</v>
      </c>
      <c r="E37" s="14">
        <v>7333125</v>
      </c>
      <c r="F37" s="14">
        <v>8821490</v>
      </c>
      <c r="G37" s="14">
        <f t="shared" si="0"/>
        <v>-1488365</v>
      </c>
    </row>
    <row r="38" spans="2:7" x14ac:dyDescent="0.4">
      <c r="B38" s="12"/>
      <c r="C38" s="12"/>
      <c r="D38" s="13" t="s">
        <v>28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29</v>
      </c>
      <c r="E39" s="14">
        <v>15310000</v>
      </c>
      <c r="F39" s="14">
        <v>17184000</v>
      </c>
      <c r="G39" s="14">
        <f t="shared" si="0"/>
        <v>-1874000</v>
      </c>
    </row>
    <row r="40" spans="2:7" x14ac:dyDescent="0.4">
      <c r="B40" s="12"/>
      <c r="C40" s="12"/>
      <c r="D40" s="13" t="s">
        <v>34</v>
      </c>
      <c r="E40" s="14">
        <v>664613</v>
      </c>
      <c r="F40" s="14">
        <v>560284</v>
      </c>
      <c r="G40" s="14">
        <f t="shared" si="0"/>
        <v>104329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5"/>
      <c r="D42" s="16" t="s">
        <v>39</v>
      </c>
      <c r="E42" s="17">
        <f>+E6+E34+E41</f>
        <v>25682738</v>
      </c>
      <c r="F42" s="17">
        <f>+F6+F34+F41</f>
        <v>29700774</v>
      </c>
      <c r="G42" s="17">
        <f t="shared" si="0"/>
        <v>-4018036</v>
      </c>
    </row>
    <row r="43" spans="2:7" x14ac:dyDescent="0.4">
      <c r="B43" s="12"/>
      <c r="C43" s="9" t="s">
        <v>40</v>
      </c>
      <c r="D43" s="13" t="s">
        <v>41</v>
      </c>
      <c r="E43" s="14">
        <f>+E44+E45+E46+E47+E48+E49+E50</f>
        <v>10674120</v>
      </c>
      <c r="F43" s="14">
        <f>+F44+F45+F46+F47+F48+F49+F50</f>
        <v>10844983</v>
      </c>
      <c r="G43" s="14">
        <f t="shared" si="0"/>
        <v>-170863</v>
      </c>
    </row>
    <row r="44" spans="2:7" x14ac:dyDescent="0.4">
      <c r="B44" s="12"/>
      <c r="C44" s="12"/>
      <c r="D44" s="13" t="s">
        <v>42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43</v>
      </c>
      <c r="E45" s="14">
        <v>4317595</v>
      </c>
      <c r="F45" s="14">
        <v>4169285</v>
      </c>
      <c r="G45" s="14">
        <f t="shared" si="0"/>
        <v>148310</v>
      </c>
    </row>
    <row r="46" spans="2:7" x14ac:dyDescent="0.4">
      <c r="B46" s="12"/>
      <c r="C46" s="12"/>
      <c r="D46" s="13" t="s">
        <v>44</v>
      </c>
      <c r="E46" s="14">
        <v>564106</v>
      </c>
      <c r="F46" s="14">
        <v>621100</v>
      </c>
      <c r="G46" s="14">
        <f t="shared" si="0"/>
        <v>-56994</v>
      </c>
    </row>
    <row r="47" spans="2:7" x14ac:dyDescent="0.4">
      <c r="B47" s="12"/>
      <c r="C47" s="12"/>
      <c r="D47" s="13" t="s">
        <v>45</v>
      </c>
      <c r="E47" s="14">
        <v>2644159</v>
      </c>
      <c r="F47" s="14">
        <v>4294086</v>
      </c>
      <c r="G47" s="14">
        <f t="shared" si="0"/>
        <v>-1649927</v>
      </c>
    </row>
    <row r="48" spans="2:7" x14ac:dyDescent="0.4">
      <c r="B48" s="12"/>
      <c r="C48" s="12"/>
      <c r="D48" s="13" t="s">
        <v>46</v>
      </c>
      <c r="E48" s="14">
        <v>1834905</v>
      </c>
      <c r="F48" s="14"/>
      <c r="G48" s="14">
        <f t="shared" si="0"/>
        <v>1834905</v>
      </c>
    </row>
    <row r="49" spans="2:7" x14ac:dyDescent="0.4">
      <c r="B49" s="12"/>
      <c r="C49" s="12"/>
      <c r="D49" s="13" t="s">
        <v>47</v>
      </c>
      <c r="E49" s="14">
        <v>182000</v>
      </c>
      <c r="F49" s="14">
        <v>311500</v>
      </c>
      <c r="G49" s="14">
        <f t="shared" si="0"/>
        <v>-129500</v>
      </c>
    </row>
    <row r="50" spans="2:7" x14ac:dyDescent="0.4">
      <c r="B50" s="12"/>
      <c r="C50" s="12"/>
      <c r="D50" s="13" t="s">
        <v>48</v>
      </c>
      <c r="E50" s="14">
        <v>1131355</v>
      </c>
      <c r="F50" s="14">
        <v>1449012</v>
      </c>
      <c r="G50" s="14">
        <f t="shared" si="0"/>
        <v>-317657</v>
      </c>
    </row>
    <row r="51" spans="2:7" x14ac:dyDescent="0.4">
      <c r="B51" s="12"/>
      <c r="C51" s="12"/>
      <c r="D51" s="13" t="s">
        <v>49</v>
      </c>
      <c r="E51" s="14">
        <f>+E52+E53+E54+E55+E56+E57+E58+E59+E60+E61+E62+E63+E64+E65+E66</f>
        <v>8616701</v>
      </c>
      <c r="F51" s="14">
        <f>+F52+F53+F54+F55+F56+F57+F58+F59+F60+F61+F62+F63+F64+F65+F66</f>
        <v>8657437</v>
      </c>
      <c r="G51" s="14">
        <f t="shared" si="0"/>
        <v>-40736</v>
      </c>
    </row>
    <row r="52" spans="2:7" x14ac:dyDescent="0.4">
      <c r="B52" s="12"/>
      <c r="C52" s="12"/>
      <c r="D52" s="13" t="s">
        <v>50</v>
      </c>
      <c r="E52" s="14">
        <v>2981822</v>
      </c>
      <c r="F52" s="14">
        <v>2980828</v>
      </c>
      <c r="G52" s="14">
        <f t="shared" si="0"/>
        <v>994</v>
      </c>
    </row>
    <row r="53" spans="2:7" x14ac:dyDescent="0.4">
      <c r="B53" s="12"/>
      <c r="C53" s="12"/>
      <c r="D53" s="13" t="s">
        <v>51</v>
      </c>
      <c r="E53" s="14"/>
      <c r="F53" s="14">
        <v>3990</v>
      </c>
      <c r="G53" s="14">
        <f t="shared" si="0"/>
        <v>-3990</v>
      </c>
    </row>
    <row r="54" spans="2:7" x14ac:dyDescent="0.4">
      <c r="B54" s="12"/>
      <c r="C54" s="12"/>
      <c r="D54" s="13" t="s">
        <v>52</v>
      </c>
      <c r="E54" s="14"/>
      <c r="F54" s="14"/>
      <c r="G54" s="14">
        <f t="shared" si="0"/>
        <v>0</v>
      </c>
    </row>
    <row r="55" spans="2:7" x14ac:dyDescent="0.4">
      <c r="B55" s="12"/>
      <c r="C55" s="12"/>
      <c r="D55" s="13" t="s">
        <v>53</v>
      </c>
      <c r="E55" s="14">
        <v>75664</v>
      </c>
      <c r="F55" s="14">
        <v>70534</v>
      </c>
      <c r="G55" s="14">
        <f t="shared" si="0"/>
        <v>5130</v>
      </c>
    </row>
    <row r="56" spans="2:7" x14ac:dyDescent="0.4">
      <c r="B56" s="12"/>
      <c r="C56" s="12"/>
      <c r="D56" s="13" t="s">
        <v>54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55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56</v>
      </c>
      <c r="E58" s="14">
        <v>97778</v>
      </c>
      <c r="F58" s="14">
        <v>93045</v>
      </c>
      <c r="G58" s="14">
        <f t="shared" si="0"/>
        <v>4733</v>
      </c>
    </row>
    <row r="59" spans="2:7" x14ac:dyDescent="0.4">
      <c r="B59" s="12"/>
      <c r="C59" s="12"/>
      <c r="D59" s="13" t="s">
        <v>57</v>
      </c>
      <c r="E59" s="14">
        <v>4975251</v>
      </c>
      <c r="F59" s="14">
        <v>5104583</v>
      </c>
      <c r="G59" s="14">
        <f t="shared" si="0"/>
        <v>-129332</v>
      </c>
    </row>
    <row r="60" spans="2:7" x14ac:dyDescent="0.4">
      <c r="B60" s="12"/>
      <c r="C60" s="12"/>
      <c r="D60" s="13" t="s">
        <v>58</v>
      </c>
      <c r="E60" s="14">
        <v>-3145</v>
      </c>
      <c r="F60" s="14">
        <v>96324</v>
      </c>
      <c r="G60" s="14">
        <f t="shared" si="0"/>
        <v>-99469</v>
      </c>
    </row>
    <row r="61" spans="2:7" x14ac:dyDescent="0.4">
      <c r="B61" s="12"/>
      <c r="C61" s="12"/>
      <c r="D61" s="13" t="s">
        <v>59</v>
      </c>
      <c r="E61" s="14">
        <v>333272</v>
      </c>
      <c r="F61" s="14">
        <v>120203</v>
      </c>
      <c r="G61" s="14">
        <f t="shared" si="0"/>
        <v>213069</v>
      </c>
    </row>
    <row r="62" spans="2:7" x14ac:dyDescent="0.4">
      <c r="B62" s="12"/>
      <c r="C62" s="12"/>
      <c r="D62" s="13" t="s">
        <v>60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61</v>
      </c>
      <c r="E63" s="14">
        <v>66840</v>
      </c>
      <c r="F63" s="14">
        <v>81570</v>
      </c>
      <c r="G63" s="14">
        <f t="shared" si="0"/>
        <v>-14730</v>
      </c>
    </row>
    <row r="64" spans="2:7" x14ac:dyDescent="0.4">
      <c r="B64" s="12"/>
      <c r="C64" s="12"/>
      <c r="D64" s="13" t="s">
        <v>62</v>
      </c>
      <c r="E64" s="14">
        <v>64029</v>
      </c>
      <c r="F64" s="14">
        <v>6150</v>
      </c>
      <c r="G64" s="14">
        <f t="shared" si="0"/>
        <v>57879</v>
      </c>
    </row>
    <row r="65" spans="2:7" x14ac:dyDescent="0.4">
      <c r="B65" s="12"/>
      <c r="C65" s="12"/>
      <c r="D65" s="13" t="s">
        <v>63</v>
      </c>
      <c r="E65" s="14">
        <v>25190</v>
      </c>
      <c r="F65" s="14">
        <v>100210</v>
      </c>
      <c r="G65" s="14">
        <f t="shared" si="0"/>
        <v>-75020</v>
      </c>
    </row>
    <row r="66" spans="2:7" x14ac:dyDescent="0.4">
      <c r="B66" s="12"/>
      <c r="C66" s="12"/>
      <c r="D66" s="13" t="s">
        <v>64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65</v>
      </c>
      <c r="E67" s="14">
        <f>+E68+E69+E70+E71+E72+E73+E74+E75+E76+E77+E78+E79+E80+E81+E82+E83+E84+E85+E86+E87+E88+E89</f>
        <v>3931604</v>
      </c>
      <c r="F67" s="14">
        <f>+F68+F69+F70+F71+F72+F73+F74+F75+F76+F77+F78+F79+F80+F81+F82+F83+F84+F85+F86+F87+F88+F89</f>
        <v>3542465</v>
      </c>
      <c r="G67" s="14">
        <f t="shared" si="0"/>
        <v>389139</v>
      </c>
    </row>
    <row r="68" spans="2:7" x14ac:dyDescent="0.4">
      <c r="B68" s="12"/>
      <c r="C68" s="12"/>
      <c r="D68" s="13" t="s">
        <v>66</v>
      </c>
      <c r="E68" s="14">
        <v>55500</v>
      </c>
      <c r="F68" s="14">
        <v>64100</v>
      </c>
      <c r="G68" s="14">
        <f t="shared" si="0"/>
        <v>-8600</v>
      </c>
    </row>
    <row r="69" spans="2:7" x14ac:dyDescent="0.4">
      <c r="B69" s="12"/>
      <c r="C69" s="12"/>
      <c r="D69" s="13" t="s">
        <v>67</v>
      </c>
      <c r="E69" s="14">
        <v>20584</v>
      </c>
      <c r="F69" s="14">
        <v>7920</v>
      </c>
      <c r="G69" s="14">
        <f t="shared" si="0"/>
        <v>12664</v>
      </c>
    </row>
    <row r="70" spans="2:7" x14ac:dyDescent="0.4">
      <c r="B70" s="12"/>
      <c r="C70" s="12"/>
      <c r="D70" s="13" t="s">
        <v>68</v>
      </c>
      <c r="E70" s="14"/>
      <c r="F70" s="14"/>
      <c r="G70" s="14">
        <f t="shared" si="0"/>
        <v>0</v>
      </c>
    </row>
    <row r="71" spans="2:7" x14ac:dyDescent="0.4">
      <c r="B71" s="12"/>
      <c r="C71" s="12"/>
      <c r="D71" s="13" t="s">
        <v>69</v>
      </c>
      <c r="E71" s="14">
        <v>24920</v>
      </c>
      <c r="F71" s="14">
        <v>17065</v>
      </c>
      <c r="G71" s="14">
        <f t="shared" ref="G71:G134" si="1">E71-F71</f>
        <v>7855</v>
      </c>
    </row>
    <row r="72" spans="2:7" x14ac:dyDescent="0.4">
      <c r="B72" s="12"/>
      <c r="C72" s="12"/>
      <c r="D72" s="13" t="s">
        <v>70</v>
      </c>
      <c r="E72" s="14">
        <v>42143</v>
      </c>
      <c r="F72" s="14">
        <v>8365</v>
      </c>
      <c r="G72" s="14">
        <f t="shared" si="1"/>
        <v>33778</v>
      </c>
    </row>
    <row r="73" spans="2:7" x14ac:dyDescent="0.4">
      <c r="B73" s="12"/>
      <c r="C73" s="12"/>
      <c r="D73" s="13" t="s">
        <v>71</v>
      </c>
      <c r="E73" s="14"/>
      <c r="F73" s="14"/>
      <c r="G73" s="14">
        <f t="shared" si="1"/>
        <v>0</v>
      </c>
    </row>
    <row r="74" spans="2:7" x14ac:dyDescent="0.4">
      <c r="B74" s="12"/>
      <c r="C74" s="12"/>
      <c r="D74" s="13" t="s">
        <v>57</v>
      </c>
      <c r="E74" s="14"/>
      <c r="F74" s="14"/>
      <c r="G74" s="14">
        <f t="shared" si="1"/>
        <v>0</v>
      </c>
    </row>
    <row r="75" spans="2:7" x14ac:dyDescent="0.4">
      <c r="B75" s="12"/>
      <c r="C75" s="12"/>
      <c r="D75" s="13" t="s">
        <v>58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73</v>
      </c>
      <c r="E77" s="14">
        <v>36638</v>
      </c>
      <c r="F77" s="14">
        <v>32407</v>
      </c>
      <c r="G77" s="14">
        <f t="shared" si="1"/>
        <v>4231</v>
      </c>
    </row>
    <row r="78" spans="2:7" x14ac:dyDescent="0.4">
      <c r="B78" s="12"/>
      <c r="C78" s="12"/>
      <c r="D78" s="13" t="s">
        <v>74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76</v>
      </c>
      <c r="E80" s="14">
        <v>3332000</v>
      </c>
      <c r="F80" s="14">
        <v>3085500</v>
      </c>
      <c r="G80" s="14">
        <f t="shared" si="1"/>
        <v>246500</v>
      </c>
    </row>
    <row r="81" spans="2:7" x14ac:dyDescent="0.4">
      <c r="B81" s="12"/>
      <c r="C81" s="12"/>
      <c r="D81" s="13" t="s">
        <v>77</v>
      </c>
      <c r="E81" s="14">
        <v>96470</v>
      </c>
      <c r="F81" s="14">
        <v>25630</v>
      </c>
      <c r="G81" s="14">
        <f t="shared" si="1"/>
        <v>70840</v>
      </c>
    </row>
    <row r="82" spans="2:7" x14ac:dyDescent="0.4">
      <c r="B82" s="12"/>
      <c r="C82" s="12"/>
      <c r="D82" s="13" t="s">
        <v>60</v>
      </c>
      <c r="E82" s="14">
        <v>55009</v>
      </c>
      <c r="F82" s="14">
        <v>54918</v>
      </c>
      <c r="G82" s="14">
        <f t="shared" si="1"/>
        <v>91</v>
      </c>
    </row>
    <row r="83" spans="2:7" x14ac:dyDescent="0.4">
      <c r="B83" s="12"/>
      <c r="C83" s="12"/>
      <c r="D83" s="13" t="s">
        <v>61</v>
      </c>
      <c r="E83" s="14"/>
      <c r="F83" s="14"/>
      <c r="G83" s="14">
        <f t="shared" si="1"/>
        <v>0</v>
      </c>
    </row>
    <row r="84" spans="2:7" x14ac:dyDescent="0.4">
      <c r="B84" s="12"/>
      <c r="C84" s="12"/>
      <c r="D84" s="13" t="s">
        <v>78</v>
      </c>
      <c r="E84" s="14"/>
      <c r="F84" s="14"/>
      <c r="G84" s="14">
        <f t="shared" si="1"/>
        <v>0</v>
      </c>
    </row>
    <row r="85" spans="2:7" x14ac:dyDescent="0.4">
      <c r="B85" s="12"/>
      <c r="C85" s="12"/>
      <c r="D85" s="13" t="s">
        <v>79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80</v>
      </c>
      <c r="E86" s="14">
        <v>197340</v>
      </c>
      <c r="F86" s="14">
        <v>175560</v>
      </c>
      <c r="G86" s="14">
        <f t="shared" si="1"/>
        <v>21780</v>
      </c>
    </row>
    <row r="87" spans="2:7" x14ac:dyDescent="0.4">
      <c r="B87" s="12"/>
      <c r="C87" s="12"/>
      <c r="D87" s="13" t="s">
        <v>81</v>
      </c>
      <c r="E87" s="14"/>
      <c r="F87" s="14"/>
      <c r="G87" s="14">
        <f t="shared" si="1"/>
        <v>0</v>
      </c>
    </row>
    <row r="88" spans="2:7" x14ac:dyDescent="0.4">
      <c r="B88" s="12"/>
      <c r="C88" s="12"/>
      <c r="D88" s="13" t="s">
        <v>82</v>
      </c>
      <c r="E88" s="14">
        <v>71000</v>
      </c>
      <c r="F88" s="14">
        <v>71000</v>
      </c>
      <c r="G88" s="14">
        <f t="shared" si="1"/>
        <v>0</v>
      </c>
    </row>
    <row r="89" spans="2:7" x14ac:dyDescent="0.4">
      <c r="B89" s="12"/>
      <c r="C89" s="12"/>
      <c r="D89" s="13" t="s">
        <v>64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83</v>
      </c>
      <c r="E90" s="14"/>
      <c r="F90" s="14"/>
      <c r="G90" s="14">
        <f t="shared" si="1"/>
        <v>0</v>
      </c>
    </row>
    <row r="91" spans="2:7" x14ac:dyDescent="0.4">
      <c r="B91" s="12"/>
      <c r="C91" s="12"/>
      <c r="D91" s="13" t="s">
        <v>84</v>
      </c>
      <c r="E91" s="14">
        <v>1098956</v>
      </c>
      <c r="F91" s="14">
        <v>1017878</v>
      </c>
      <c r="G91" s="14">
        <f t="shared" si="1"/>
        <v>81078</v>
      </c>
    </row>
    <row r="92" spans="2:7" x14ac:dyDescent="0.4">
      <c r="B92" s="12"/>
      <c r="C92" s="12"/>
      <c r="D92" s="13" t="s">
        <v>85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86</v>
      </c>
      <c r="E93" s="14"/>
      <c r="F93" s="14"/>
      <c r="G93" s="14">
        <f t="shared" si="1"/>
        <v>0</v>
      </c>
    </row>
    <row r="94" spans="2:7" x14ac:dyDescent="0.4">
      <c r="B94" s="12"/>
      <c r="C94" s="15"/>
      <c r="D94" s="16" t="s">
        <v>87</v>
      </c>
      <c r="E94" s="17">
        <f>+E43+E51+E67+E90+E91+E92+E93</f>
        <v>24321381</v>
      </c>
      <c r="F94" s="17">
        <f>+F43+F51+F67+F90+F91+F92+F93</f>
        <v>24062763</v>
      </c>
      <c r="G94" s="17">
        <f t="shared" si="1"/>
        <v>258618</v>
      </c>
    </row>
    <row r="95" spans="2:7" x14ac:dyDescent="0.4">
      <c r="B95" s="15"/>
      <c r="C95" s="18" t="s">
        <v>88</v>
      </c>
      <c r="D95" s="19"/>
      <c r="E95" s="20">
        <f xml:space="preserve"> +E42 - E94</f>
        <v>1361357</v>
      </c>
      <c r="F95" s="20">
        <f xml:space="preserve"> +F42 - F94</f>
        <v>5638011</v>
      </c>
      <c r="G95" s="20">
        <f t="shared" si="1"/>
        <v>-4276654</v>
      </c>
    </row>
    <row r="96" spans="2:7" x14ac:dyDescent="0.4">
      <c r="B96" s="9" t="s">
        <v>89</v>
      </c>
      <c r="C96" s="9" t="s">
        <v>9</v>
      </c>
      <c r="D96" s="13" t="s">
        <v>90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91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92</v>
      </c>
      <c r="E98" s="14">
        <f>+E99+E100+E101</f>
        <v>86726</v>
      </c>
      <c r="F98" s="14">
        <f>+F99+F100+F101</f>
        <v>4877</v>
      </c>
      <c r="G98" s="14">
        <f t="shared" si="1"/>
        <v>81849</v>
      </c>
    </row>
    <row r="99" spans="2:7" x14ac:dyDescent="0.4">
      <c r="B99" s="12"/>
      <c r="C99" s="12"/>
      <c r="D99" s="13" t="s">
        <v>93</v>
      </c>
      <c r="E99" s="14"/>
      <c r="F99" s="14"/>
      <c r="G99" s="14">
        <f t="shared" si="1"/>
        <v>0</v>
      </c>
    </row>
    <row r="100" spans="2:7" x14ac:dyDescent="0.4">
      <c r="B100" s="12"/>
      <c r="C100" s="12"/>
      <c r="D100" s="13" t="s">
        <v>94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95</v>
      </c>
      <c r="E101" s="14">
        <v>86726</v>
      </c>
      <c r="F101" s="14">
        <v>4877</v>
      </c>
      <c r="G101" s="14">
        <f t="shared" si="1"/>
        <v>81849</v>
      </c>
    </row>
    <row r="102" spans="2:7" x14ac:dyDescent="0.4">
      <c r="B102" s="12"/>
      <c r="C102" s="15"/>
      <c r="D102" s="16" t="s">
        <v>96</v>
      </c>
      <c r="E102" s="17">
        <f>+E96+E97+E98</f>
        <v>86726</v>
      </c>
      <c r="F102" s="17">
        <f>+F96+F97+F98</f>
        <v>4877</v>
      </c>
      <c r="G102" s="17">
        <f t="shared" si="1"/>
        <v>81849</v>
      </c>
    </row>
    <row r="103" spans="2:7" x14ac:dyDescent="0.4">
      <c r="B103" s="12"/>
      <c r="C103" s="9" t="s">
        <v>40</v>
      </c>
      <c r="D103" s="13" t="s">
        <v>97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98</v>
      </c>
      <c r="E104" s="14">
        <f>+E105+E106</f>
        <v>0</v>
      </c>
      <c r="F104" s="14">
        <f>+F105+F106</f>
        <v>0</v>
      </c>
      <c r="G104" s="14">
        <f t="shared" si="1"/>
        <v>0</v>
      </c>
    </row>
    <row r="105" spans="2:7" x14ac:dyDescent="0.4">
      <c r="B105" s="12"/>
      <c r="C105" s="12"/>
      <c r="D105" s="13" t="s">
        <v>99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100</v>
      </c>
      <c r="E106" s="14"/>
      <c r="F106" s="14"/>
      <c r="G106" s="14">
        <f t="shared" si="1"/>
        <v>0</v>
      </c>
    </row>
    <row r="107" spans="2:7" x14ac:dyDescent="0.4">
      <c r="B107" s="12"/>
      <c r="C107" s="15"/>
      <c r="D107" s="16" t="s">
        <v>101</v>
      </c>
      <c r="E107" s="17">
        <f>+E103+E104</f>
        <v>0</v>
      </c>
      <c r="F107" s="17">
        <f>+F103+F104</f>
        <v>0</v>
      </c>
      <c r="G107" s="17">
        <f t="shared" si="1"/>
        <v>0</v>
      </c>
    </row>
    <row r="108" spans="2:7" x14ac:dyDescent="0.4">
      <c r="B108" s="15"/>
      <c r="C108" s="18" t="s">
        <v>102</v>
      </c>
      <c r="D108" s="21"/>
      <c r="E108" s="22">
        <f xml:space="preserve"> +E102 - E107</f>
        <v>86726</v>
      </c>
      <c r="F108" s="22">
        <f xml:space="preserve"> +F102 - F107</f>
        <v>4877</v>
      </c>
      <c r="G108" s="22">
        <f t="shared" si="1"/>
        <v>81849</v>
      </c>
    </row>
    <row r="109" spans="2:7" x14ac:dyDescent="0.4">
      <c r="B109" s="18" t="s">
        <v>103</v>
      </c>
      <c r="C109" s="23"/>
      <c r="D109" s="19"/>
      <c r="E109" s="20">
        <f xml:space="preserve"> +E95 +E108</f>
        <v>1448083</v>
      </c>
      <c r="F109" s="20">
        <f xml:space="preserve"> +F95 +F108</f>
        <v>5642888</v>
      </c>
      <c r="G109" s="20">
        <f t="shared" si="1"/>
        <v>-4194805</v>
      </c>
    </row>
    <row r="110" spans="2:7" x14ac:dyDescent="0.4">
      <c r="B110" s="9" t="s">
        <v>104</v>
      </c>
      <c r="C110" s="9" t="s">
        <v>9</v>
      </c>
      <c r="D110" s="13" t="s">
        <v>105</v>
      </c>
      <c r="E110" s="14">
        <f>+E111</f>
        <v>0</v>
      </c>
      <c r="F110" s="14">
        <f>+F111</f>
        <v>0</v>
      </c>
      <c r="G110" s="14">
        <f t="shared" si="1"/>
        <v>0</v>
      </c>
    </row>
    <row r="111" spans="2:7" x14ac:dyDescent="0.4">
      <c r="B111" s="12"/>
      <c r="C111" s="12"/>
      <c r="D111" s="13" t="s">
        <v>106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107</v>
      </c>
      <c r="E112" s="14">
        <f>+E113</f>
        <v>0</v>
      </c>
      <c r="F112" s="14">
        <f>+F113</f>
        <v>0</v>
      </c>
      <c r="G112" s="14">
        <f t="shared" si="1"/>
        <v>0</v>
      </c>
    </row>
    <row r="113" spans="2:7" x14ac:dyDescent="0.4">
      <c r="B113" s="12"/>
      <c r="C113" s="12"/>
      <c r="D113" s="13" t="s">
        <v>108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109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110</v>
      </c>
      <c r="E115" s="14"/>
      <c r="F115" s="14"/>
      <c r="G115" s="14">
        <f t="shared" si="1"/>
        <v>0</v>
      </c>
    </row>
    <row r="116" spans="2:7" x14ac:dyDescent="0.4">
      <c r="B116" s="12"/>
      <c r="C116" s="12"/>
      <c r="D116" s="13" t="s">
        <v>111</v>
      </c>
      <c r="E116" s="14">
        <v>12716384</v>
      </c>
      <c r="F116" s="14">
        <v>11509237</v>
      </c>
      <c r="G116" s="14">
        <f t="shared" si="1"/>
        <v>1207147</v>
      </c>
    </row>
    <row r="117" spans="2:7" x14ac:dyDescent="0.4">
      <c r="B117" s="12"/>
      <c r="C117" s="12"/>
      <c r="D117" s="13" t="s">
        <v>112</v>
      </c>
      <c r="E117" s="14">
        <f>+E118</f>
        <v>0</v>
      </c>
      <c r="F117" s="14">
        <f>+F118</f>
        <v>0</v>
      </c>
      <c r="G117" s="14">
        <f t="shared" si="1"/>
        <v>0</v>
      </c>
    </row>
    <row r="118" spans="2:7" x14ac:dyDescent="0.4">
      <c r="B118" s="12"/>
      <c r="C118" s="12"/>
      <c r="D118" s="13" t="s">
        <v>113</v>
      </c>
      <c r="E118" s="14"/>
      <c r="F118" s="14"/>
      <c r="G118" s="14">
        <f t="shared" si="1"/>
        <v>0</v>
      </c>
    </row>
    <row r="119" spans="2:7" x14ac:dyDescent="0.4">
      <c r="B119" s="12"/>
      <c r="C119" s="15"/>
      <c r="D119" s="16" t="s">
        <v>114</v>
      </c>
      <c r="E119" s="17">
        <f>+E110+E112+E114+E115+E116+E117</f>
        <v>12716384</v>
      </c>
      <c r="F119" s="17">
        <f>+F110+F112+F114+F115+F116+F117</f>
        <v>11509237</v>
      </c>
      <c r="G119" s="17">
        <f t="shared" si="1"/>
        <v>1207147</v>
      </c>
    </row>
    <row r="120" spans="2:7" x14ac:dyDescent="0.4">
      <c r="B120" s="12"/>
      <c r="C120" s="9" t="s">
        <v>40</v>
      </c>
      <c r="D120" s="13" t="s">
        <v>115</v>
      </c>
      <c r="E120" s="14">
        <f>+E121+E122+E123+E124</f>
        <v>1</v>
      </c>
      <c r="F120" s="14">
        <f>+F121+F122+F123+F124</f>
        <v>0</v>
      </c>
      <c r="G120" s="14">
        <f t="shared" si="1"/>
        <v>1</v>
      </c>
    </row>
    <row r="121" spans="2:7" x14ac:dyDescent="0.4">
      <c r="B121" s="12"/>
      <c r="C121" s="12"/>
      <c r="D121" s="13" t="s">
        <v>116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117</v>
      </c>
      <c r="E122" s="14"/>
      <c r="F122" s="14"/>
      <c r="G122" s="14">
        <f t="shared" si="1"/>
        <v>0</v>
      </c>
    </row>
    <row r="123" spans="2:7" x14ac:dyDescent="0.4">
      <c r="B123" s="12"/>
      <c r="C123" s="12"/>
      <c r="D123" s="13" t="s">
        <v>118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119</v>
      </c>
      <c r="E124" s="14">
        <v>1</v>
      </c>
      <c r="F124" s="14"/>
      <c r="G124" s="14">
        <f t="shared" si="1"/>
        <v>1</v>
      </c>
    </row>
    <row r="125" spans="2:7" x14ac:dyDescent="0.4">
      <c r="B125" s="12"/>
      <c r="C125" s="12"/>
      <c r="D125" s="13" t="s">
        <v>120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121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122</v>
      </c>
      <c r="E127" s="14"/>
      <c r="F127" s="14"/>
      <c r="G127" s="14">
        <f t="shared" si="1"/>
        <v>0</v>
      </c>
    </row>
    <row r="128" spans="2:7" x14ac:dyDescent="0.4">
      <c r="B128" s="12"/>
      <c r="C128" s="12"/>
      <c r="D128" s="13" t="s">
        <v>123</v>
      </c>
      <c r="E128" s="14">
        <v>27621495</v>
      </c>
      <c r="F128" s="14">
        <v>6000000</v>
      </c>
      <c r="G128" s="14">
        <f t="shared" si="1"/>
        <v>21621495</v>
      </c>
    </row>
    <row r="129" spans="2:7" x14ac:dyDescent="0.4">
      <c r="B129" s="12"/>
      <c r="C129" s="12"/>
      <c r="D129" s="13" t="s">
        <v>124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125</v>
      </c>
      <c r="E130" s="17">
        <f>+E120+E125+E126+E127+E128+E129</f>
        <v>27621496</v>
      </c>
      <c r="F130" s="17">
        <f>+F120+F125+F126+F127+F128+F129</f>
        <v>6000000</v>
      </c>
      <c r="G130" s="17">
        <f t="shared" si="1"/>
        <v>21621496</v>
      </c>
    </row>
    <row r="131" spans="2:7" x14ac:dyDescent="0.4">
      <c r="B131" s="15"/>
      <c r="C131" s="24" t="s">
        <v>126</v>
      </c>
      <c r="D131" s="25"/>
      <c r="E131" s="26">
        <f xml:space="preserve"> +E119 - E130</f>
        <v>-14905112</v>
      </c>
      <c r="F131" s="26">
        <f xml:space="preserve"> +F119 - F130</f>
        <v>5509237</v>
      </c>
      <c r="G131" s="26">
        <f t="shared" si="1"/>
        <v>-20414349</v>
      </c>
    </row>
    <row r="132" spans="2:7" x14ac:dyDescent="0.4">
      <c r="B132" s="18" t="s">
        <v>127</v>
      </c>
      <c r="C132" s="27"/>
      <c r="D132" s="28"/>
      <c r="E132" s="29">
        <f xml:space="preserve"> +E109 +E131</f>
        <v>-13457029</v>
      </c>
      <c r="F132" s="29">
        <f xml:space="preserve"> +F109 +F131</f>
        <v>11152125</v>
      </c>
      <c r="G132" s="29">
        <f t="shared" si="1"/>
        <v>-24609154</v>
      </c>
    </row>
    <row r="133" spans="2:7" x14ac:dyDescent="0.4">
      <c r="B133" s="30" t="s">
        <v>128</v>
      </c>
      <c r="C133" s="27" t="s">
        <v>129</v>
      </c>
      <c r="D133" s="28"/>
      <c r="E133" s="29">
        <v>42600429</v>
      </c>
      <c r="F133" s="29">
        <v>31448304</v>
      </c>
      <c r="G133" s="29">
        <f t="shared" si="1"/>
        <v>11152125</v>
      </c>
    </row>
    <row r="134" spans="2:7" x14ac:dyDescent="0.4">
      <c r="B134" s="31"/>
      <c r="C134" s="27" t="s">
        <v>130</v>
      </c>
      <c r="D134" s="28"/>
      <c r="E134" s="29">
        <f xml:space="preserve"> +E132 +E133</f>
        <v>29143400</v>
      </c>
      <c r="F134" s="29">
        <f xml:space="preserve"> +F132 +F133</f>
        <v>42600429</v>
      </c>
      <c r="G134" s="29">
        <f t="shared" si="1"/>
        <v>-13457029</v>
      </c>
    </row>
    <row r="135" spans="2:7" x14ac:dyDescent="0.4">
      <c r="B135" s="31"/>
      <c r="C135" s="27" t="s">
        <v>131</v>
      </c>
      <c r="D135" s="28"/>
      <c r="E135" s="29"/>
      <c r="F135" s="29"/>
      <c r="G135" s="29">
        <f t="shared" ref="G135:G143" si="2">E135-F135</f>
        <v>0</v>
      </c>
    </row>
    <row r="136" spans="2:7" x14ac:dyDescent="0.4">
      <c r="B136" s="31"/>
      <c r="C136" s="27" t="s">
        <v>132</v>
      </c>
      <c r="D136" s="28"/>
      <c r="E136" s="29">
        <f>+E137+E138</f>
        <v>0</v>
      </c>
      <c r="F136" s="29">
        <f>+F137+F138</f>
        <v>0</v>
      </c>
      <c r="G136" s="29">
        <f t="shared" si="2"/>
        <v>0</v>
      </c>
    </row>
    <row r="137" spans="2:7" x14ac:dyDescent="0.4">
      <c r="B137" s="31"/>
      <c r="C137" s="32" t="s">
        <v>133</v>
      </c>
      <c r="D137" s="25"/>
      <c r="E137" s="26"/>
      <c r="F137" s="26"/>
      <c r="G137" s="26">
        <f t="shared" si="2"/>
        <v>0</v>
      </c>
    </row>
    <row r="138" spans="2:7" x14ac:dyDescent="0.4">
      <c r="B138" s="31"/>
      <c r="C138" s="32" t="s">
        <v>134</v>
      </c>
      <c r="D138" s="25"/>
      <c r="E138" s="26"/>
      <c r="F138" s="26"/>
      <c r="G138" s="26">
        <f t="shared" si="2"/>
        <v>0</v>
      </c>
    </row>
    <row r="139" spans="2:7" x14ac:dyDescent="0.4">
      <c r="B139" s="31"/>
      <c r="C139" s="27" t="s">
        <v>135</v>
      </c>
      <c r="D139" s="28"/>
      <c r="E139" s="29">
        <f>+E140+E141+E142</f>
        <v>0</v>
      </c>
      <c r="F139" s="29">
        <f>+F140+F141+F142</f>
        <v>0</v>
      </c>
      <c r="G139" s="29">
        <f t="shared" si="2"/>
        <v>0</v>
      </c>
    </row>
    <row r="140" spans="2:7" x14ac:dyDescent="0.4">
      <c r="B140" s="31"/>
      <c r="C140" s="32" t="s">
        <v>136</v>
      </c>
      <c r="D140" s="25"/>
      <c r="E140" s="26"/>
      <c r="F140" s="26"/>
      <c r="G140" s="26">
        <f t="shared" si="2"/>
        <v>0</v>
      </c>
    </row>
    <row r="141" spans="2:7" x14ac:dyDescent="0.4">
      <c r="B141" s="31"/>
      <c r="C141" s="32" t="s">
        <v>137</v>
      </c>
      <c r="D141" s="25"/>
      <c r="E141" s="26"/>
      <c r="F141" s="26"/>
      <c r="G141" s="26">
        <f t="shared" si="2"/>
        <v>0</v>
      </c>
    </row>
    <row r="142" spans="2:7" x14ac:dyDescent="0.4">
      <c r="B142" s="31"/>
      <c r="C142" s="32" t="s">
        <v>138</v>
      </c>
      <c r="D142" s="25"/>
      <c r="E142" s="26"/>
      <c r="F142" s="26"/>
      <c r="G142" s="26">
        <f t="shared" si="2"/>
        <v>0</v>
      </c>
    </row>
    <row r="143" spans="2:7" x14ac:dyDescent="0.4">
      <c r="B143" s="33"/>
      <c r="C143" s="27" t="s">
        <v>139</v>
      </c>
      <c r="D143" s="28"/>
      <c r="E143" s="29">
        <f xml:space="preserve"> +E134 +E135 +E136 - E139</f>
        <v>29143400</v>
      </c>
      <c r="F143" s="29">
        <f xml:space="preserve"> +F134 +F135 +F136 - F139</f>
        <v>42600429</v>
      </c>
      <c r="G143" s="29">
        <f t="shared" si="2"/>
        <v>-13457029</v>
      </c>
    </row>
  </sheetData>
  <mergeCells count="13">
    <mergeCell ref="B133:B143"/>
    <mergeCell ref="B96:B108"/>
    <mergeCell ref="C96:C102"/>
    <mergeCell ref="C103:C107"/>
    <mergeCell ref="B110:B131"/>
    <mergeCell ref="C110:C119"/>
    <mergeCell ref="C120:C130"/>
    <mergeCell ref="B2:G2"/>
    <mergeCell ref="B3:G3"/>
    <mergeCell ref="B5:D5"/>
    <mergeCell ref="B6:B95"/>
    <mergeCell ref="C6:C42"/>
    <mergeCell ref="C43:C94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6E68-CD4B-459C-9110-21FE81E5C805}">
  <sheetPr>
    <pageSetUpPr fitToPage="1"/>
  </sheetPr>
  <dimension ref="B1:G14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141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+E7+E11+E14+E17+E20+E26</f>
        <v>81848915</v>
      </c>
      <c r="F6" s="11">
        <f>+F7+F11+F14+F17+F20+F26</f>
        <v>94781039</v>
      </c>
      <c r="G6" s="11">
        <f>E6-F6</f>
        <v>-12932124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</f>
        <v>0</v>
      </c>
      <c r="F11" s="14">
        <f>+F12+F13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>
        <f>+E15+E16</f>
        <v>58018647</v>
      </c>
      <c r="F14" s="14">
        <f>+F15+F16</f>
        <v>64584368</v>
      </c>
      <c r="G14" s="14">
        <f t="shared" si="0"/>
        <v>-6565721</v>
      </c>
    </row>
    <row r="15" spans="2:7" x14ac:dyDescent="0.4">
      <c r="B15" s="12"/>
      <c r="C15" s="12"/>
      <c r="D15" s="13" t="s">
        <v>12</v>
      </c>
      <c r="E15" s="14">
        <v>51594704</v>
      </c>
      <c r="F15" s="14">
        <v>57757152</v>
      </c>
      <c r="G15" s="14">
        <f t="shared" si="0"/>
        <v>-6162448</v>
      </c>
    </row>
    <row r="16" spans="2:7" x14ac:dyDescent="0.4">
      <c r="B16" s="12"/>
      <c r="C16" s="12"/>
      <c r="D16" s="13" t="s">
        <v>16</v>
      </c>
      <c r="E16" s="14">
        <v>6423943</v>
      </c>
      <c r="F16" s="14">
        <v>6827216</v>
      </c>
      <c r="G16" s="14">
        <f t="shared" si="0"/>
        <v>-403273</v>
      </c>
    </row>
    <row r="17" spans="2:7" x14ac:dyDescent="0.4">
      <c r="B17" s="12"/>
      <c r="C17" s="12"/>
      <c r="D17" s="13" t="s">
        <v>18</v>
      </c>
      <c r="E17" s="14">
        <f>+E18+E19</f>
        <v>0</v>
      </c>
      <c r="F17" s="14">
        <f>+F18+F19</f>
        <v>0</v>
      </c>
      <c r="G17" s="14">
        <f t="shared" si="0"/>
        <v>0</v>
      </c>
    </row>
    <row r="18" spans="2:7" x14ac:dyDescent="0.4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20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21</v>
      </c>
      <c r="E20" s="14">
        <f>+E21+E22+E23+E24+E25</f>
        <v>23302584</v>
      </c>
      <c r="F20" s="14">
        <f>+F21+F22+F23+F24+F25</f>
        <v>26502671</v>
      </c>
      <c r="G20" s="14">
        <f t="shared" si="0"/>
        <v>-3200087</v>
      </c>
    </row>
    <row r="21" spans="2:7" x14ac:dyDescent="0.4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23</v>
      </c>
      <c r="E22" s="14">
        <v>8557945</v>
      </c>
      <c r="F22" s="14">
        <v>9771850</v>
      </c>
      <c r="G22" s="14">
        <f t="shared" si="0"/>
        <v>-1213905</v>
      </c>
    </row>
    <row r="23" spans="2:7" x14ac:dyDescent="0.4">
      <c r="B23" s="12"/>
      <c r="C23" s="12"/>
      <c r="D23" s="13" t="s">
        <v>24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25</v>
      </c>
      <c r="E24" s="14">
        <v>6409700</v>
      </c>
      <c r="F24" s="14">
        <v>7115900</v>
      </c>
      <c r="G24" s="14">
        <f t="shared" si="0"/>
        <v>-706200</v>
      </c>
    </row>
    <row r="25" spans="2:7" x14ac:dyDescent="0.4">
      <c r="B25" s="12"/>
      <c r="C25" s="12"/>
      <c r="D25" s="13" t="s">
        <v>26</v>
      </c>
      <c r="E25" s="14">
        <v>8334939</v>
      </c>
      <c r="F25" s="14">
        <v>9614921</v>
      </c>
      <c r="G25" s="14">
        <f t="shared" si="0"/>
        <v>-1279982</v>
      </c>
    </row>
    <row r="26" spans="2:7" x14ac:dyDescent="0.4">
      <c r="B26" s="12"/>
      <c r="C26" s="12"/>
      <c r="D26" s="13" t="s">
        <v>27</v>
      </c>
      <c r="E26" s="14">
        <f>+E27+E28+E29+E30+E31+E32+E33</f>
        <v>527684</v>
      </c>
      <c r="F26" s="14">
        <f>+F27+F28+F29+F30+F31+F32+F33</f>
        <v>3694000</v>
      </c>
      <c r="G26" s="14">
        <f t="shared" si="0"/>
        <v>-3166316</v>
      </c>
    </row>
    <row r="27" spans="2:7" x14ac:dyDescent="0.4">
      <c r="B27" s="12"/>
      <c r="C27" s="12"/>
      <c r="D27" s="13" t="s">
        <v>28</v>
      </c>
      <c r="E27" s="14">
        <v>505184</v>
      </c>
      <c r="F27" s="14">
        <v>3664000</v>
      </c>
      <c r="G27" s="14">
        <f t="shared" si="0"/>
        <v>-3158816</v>
      </c>
    </row>
    <row r="28" spans="2:7" x14ac:dyDescent="0.4">
      <c r="B28" s="12"/>
      <c r="C28" s="12"/>
      <c r="D28" s="13" t="s">
        <v>29</v>
      </c>
      <c r="E28" s="14">
        <v>22500</v>
      </c>
      <c r="F28" s="14">
        <v>30000</v>
      </c>
      <c r="G28" s="14">
        <f t="shared" si="0"/>
        <v>-7500</v>
      </c>
    </row>
    <row r="29" spans="2:7" x14ac:dyDescent="0.4">
      <c r="B29" s="12"/>
      <c r="C29" s="12"/>
      <c r="D29" s="13" t="s">
        <v>30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31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33</v>
      </c>
      <c r="E32" s="14"/>
      <c r="F32" s="14"/>
      <c r="G32" s="14">
        <f t="shared" si="0"/>
        <v>0</v>
      </c>
    </row>
    <row r="33" spans="2:7" x14ac:dyDescent="0.4">
      <c r="B33" s="12"/>
      <c r="C33" s="12"/>
      <c r="D33" s="13" t="s">
        <v>34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35</v>
      </c>
      <c r="E34" s="14">
        <f>+E35</f>
        <v>0</v>
      </c>
      <c r="F34" s="14">
        <f>+F35</f>
        <v>0</v>
      </c>
      <c r="G34" s="14">
        <f t="shared" si="0"/>
        <v>0</v>
      </c>
    </row>
    <row r="35" spans="2:7" x14ac:dyDescent="0.4">
      <c r="B35" s="12"/>
      <c r="C35" s="12"/>
      <c r="D35" s="13" t="s">
        <v>36</v>
      </c>
      <c r="E35" s="14">
        <f>+E36+E37+E38+E39+E40</f>
        <v>0</v>
      </c>
      <c r="F35" s="14">
        <f>+F36+F37+F38+F39+F40</f>
        <v>0</v>
      </c>
      <c r="G35" s="14">
        <f t="shared" si="0"/>
        <v>0</v>
      </c>
    </row>
    <row r="36" spans="2:7" x14ac:dyDescent="0.4">
      <c r="B36" s="12"/>
      <c r="C36" s="12"/>
      <c r="D36" s="13" t="s">
        <v>37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26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28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29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34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5"/>
      <c r="D42" s="16" t="s">
        <v>39</v>
      </c>
      <c r="E42" s="17">
        <f>+E6+E34+E41</f>
        <v>81848915</v>
      </c>
      <c r="F42" s="17">
        <f>+F6+F34+F41</f>
        <v>94781039</v>
      </c>
      <c r="G42" s="17">
        <f t="shared" si="0"/>
        <v>-12932124</v>
      </c>
    </row>
    <row r="43" spans="2:7" x14ac:dyDescent="0.4">
      <c r="B43" s="12"/>
      <c r="C43" s="9" t="s">
        <v>40</v>
      </c>
      <c r="D43" s="13" t="s">
        <v>41</v>
      </c>
      <c r="E43" s="14">
        <f>+E44+E45+E46+E47+E48+E49+E50</f>
        <v>67133065</v>
      </c>
      <c r="F43" s="14">
        <f>+F44+F45+F46+F47+F48+F49+F50</f>
        <v>63208057</v>
      </c>
      <c r="G43" s="14">
        <f t="shared" si="0"/>
        <v>3925008</v>
      </c>
    </row>
    <row r="44" spans="2:7" x14ac:dyDescent="0.4">
      <c r="B44" s="12"/>
      <c r="C44" s="12"/>
      <c r="D44" s="13" t="s">
        <v>42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43</v>
      </c>
      <c r="E45" s="14">
        <v>34242860</v>
      </c>
      <c r="F45" s="14">
        <v>29792883</v>
      </c>
      <c r="G45" s="14">
        <f t="shared" si="0"/>
        <v>4449977</v>
      </c>
    </row>
    <row r="46" spans="2:7" x14ac:dyDescent="0.4">
      <c r="B46" s="12"/>
      <c r="C46" s="12"/>
      <c r="D46" s="13" t="s">
        <v>44</v>
      </c>
      <c r="E46" s="14">
        <v>4400945</v>
      </c>
      <c r="F46" s="14">
        <v>3607204</v>
      </c>
      <c r="G46" s="14">
        <f t="shared" si="0"/>
        <v>793741</v>
      </c>
    </row>
    <row r="47" spans="2:7" x14ac:dyDescent="0.4">
      <c r="B47" s="12"/>
      <c r="C47" s="12"/>
      <c r="D47" s="13" t="s">
        <v>45</v>
      </c>
      <c r="E47" s="14">
        <v>13343772</v>
      </c>
      <c r="F47" s="14">
        <v>19459935</v>
      </c>
      <c r="G47" s="14">
        <f t="shared" si="0"/>
        <v>-6116163</v>
      </c>
    </row>
    <row r="48" spans="2:7" x14ac:dyDescent="0.4">
      <c r="B48" s="12"/>
      <c r="C48" s="12"/>
      <c r="D48" s="13" t="s">
        <v>46</v>
      </c>
      <c r="E48" s="14">
        <v>5991762</v>
      </c>
      <c r="F48" s="14">
        <v>1901507</v>
      </c>
      <c r="G48" s="14">
        <f t="shared" si="0"/>
        <v>4090255</v>
      </c>
    </row>
    <row r="49" spans="2:7" x14ac:dyDescent="0.4">
      <c r="B49" s="12"/>
      <c r="C49" s="12"/>
      <c r="D49" s="13" t="s">
        <v>47</v>
      </c>
      <c r="E49" s="14">
        <v>1547000</v>
      </c>
      <c r="F49" s="14">
        <v>1602000</v>
      </c>
      <c r="G49" s="14">
        <f t="shared" si="0"/>
        <v>-55000</v>
      </c>
    </row>
    <row r="50" spans="2:7" x14ac:dyDescent="0.4">
      <c r="B50" s="12"/>
      <c r="C50" s="12"/>
      <c r="D50" s="13" t="s">
        <v>48</v>
      </c>
      <c r="E50" s="14">
        <v>7606726</v>
      </c>
      <c r="F50" s="14">
        <v>6844528</v>
      </c>
      <c r="G50" s="14">
        <f t="shared" si="0"/>
        <v>762198</v>
      </c>
    </row>
    <row r="51" spans="2:7" x14ac:dyDescent="0.4">
      <c r="B51" s="12"/>
      <c r="C51" s="12"/>
      <c r="D51" s="13" t="s">
        <v>49</v>
      </c>
      <c r="E51" s="14">
        <f>+E52+E53+E54+E55+E56+E57+E58+E59+E60+E61+E62+E63+E64+E65+E66</f>
        <v>13566556</v>
      </c>
      <c r="F51" s="14">
        <f>+F52+F53+F54+F55+F56+F57+F58+F59+F60+F61+F62+F63+F64+F65+F66</f>
        <v>12630494</v>
      </c>
      <c r="G51" s="14">
        <f t="shared" si="0"/>
        <v>936062</v>
      </c>
    </row>
    <row r="52" spans="2:7" x14ac:dyDescent="0.4">
      <c r="B52" s="12"/>
      <c r="C52" s="12"/>
      <c r="D52" s="13" t="s">
        <v>50</v>
      </c>
      <c r="E52" s="14">
        <v>5288349</v>
      </c>
      <c r="F52" s="14">
        <v>5684903</v>
      </c>
      <c r="G52" s="14">
        <f t="shared" si="0"/>
        <v>-396554</v>
      </c>
    </row>
    <row r="53" spans="2:7" x14ac:dyDescent="0.4">
      <c r="B53" s="12"/>
      <c r="C53" s="12"/>
      <c r="D53" s="13" t="s">
        <v>51</v>
      </c>
      <c r="E53" s="14">
        <v>749019</v>
      </c>
      <c r="F53" s="14">
        <v>507620</v>
      </c>
      <c r="G53" s="14">
        <f t="shared" si="0"/>
        <v>241399</v>
      </c>
    </row>
    <row r="54" spans="2:7" x14ac:dyDescent="0.4">
      <c r="B54" s="12"/>
      <c r="C54" s="12"/>
      <c r="D54" s="13" t="s">
        <v>52</v>
      </c>
      <c r="E54" s="14"/>
      <c r="F54" s="14"/>
      <c r="G54" s="14">
        <f t="shared" si="0"/>
        <v>0</v>
      </c>
    </row>
    <row r="55" spans="2:7" x14ac:dyDescent="0.4">
      <c r="B55" s="12"/>
      <c r="C55" s="12"/>
      <c r="D55" s="13" t="s">
        <v>53</v>
      </c>
      <c r="E55" s="14">
        <v>174330</v>
      </c>
      <c r="F55" s="14">
        <v>204832</v>
      </c>
      <c r="G55" s="14">
        <f t="shared" si="0"/>
        <v>-30502</v>
      </c>
    </row>
    <row r="56" spans="2:7" x14ac:dyDescent="0.4">
      <c r="B56" s="12"/>
      <c r="C56" s="12"/>
      <c r="D56" s="13" t="s">
        <v>54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55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56</v>
      </c>
      <c r="E58" s="14">
        <v>102990</v>
      </c>
      <c r="F58" s="14">
        <v>69531</v>
      </c>
      <c r="G58" s="14">
        <f t="shared" si="0"/>
        <v>33459</v>
      </c>
    </row>
    <row r="59" spans="2:7" x14ac:dyDescent="0.4">
      <c r="B59" s="12"/>
      <c r="C59" s="12"/>
      <c r="D59" s="13" t="s">
        <v>57</v>
      </c>
      <c r="E59" s="14">
        <v>5479353</v>
      </c>
      <c r="F59" s="14">
        <v>4366486</v>
      </c>
      <c r="G59" s="14">
        <f t="shared" si="0"/>
        <v>1112867</v>
      </c>
    </row>
    <row r="60" spans="2:7" x14ac:dyDescent="0.4">
      <c r="B60" s="12"/>
      <c r="C60" s="12"/>
      <c r="D60" s="13" t="s">
        <v>58</v>
      </c>
      <c r="E60" s="14"/>
      <c r="F60" s="14">
        <v>306937</v>
      </c>
      <c r="G60" s="14">
        <f t="shared" si="0"/>
        <v>-306937</v>
      </c>
    </row>
    <row r="61" spans="2:7" x14ac:dyDescent="0.4">
      <c r="B61" s="12"/>
      <c r="C61" s="12"/>
      <c r="D61" s="13" t="s">
        <v>59</v>
      </c>
      <c r="E61" s="14">
        <v>1120565</v>
      </c>
      <c r="F61" s="14">
        <v>1143215</v>
      </c>
      <c r="G61" s="14">
        <f t="shared" si="0"/>
        <v>-22650</v>
      </c>
    </row>
    <row r="62" spans="2:7" x14ac:dyDescent="0.4">
      <c r="B62" s="12"/>
      <c r="C62" s="12"/>
      <c r="D62" s="13" t="s">
        <v>60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61</v>
      </c>
      <c r="E63" s="14">
        <v>329204</v>
      </c>
      <c r="F63" s="14">
        <v>346970</v>
      </c>
      <c r="G63" s="14">
        <f t="shared" si="0"/>
        <v>-17766</v>
      </c>
    </row>
    <row r="64" spans="2:7" x14ac:dyDescent="0.4">
      <c r="B64" s="12"/>
      <c r="C64" s="12"/>
      <c r="D64" s="13" t="s">
        <v>62</v>
      </c>
      <c r="E64" s="14">
        <v>204386</v>
      </c>
      <c r="F64" s="14"/>
      <c r="G64" s="14">
        <f t="shared" si="0"/>
        <v>204386</v>
      </c>
    </row>
    <row r="65" spans="2:7" x14ac:dyDescent="0.4">
      <c r="B65" s="12"/>
      <c r="C65" s="12"/>
      <c r="D65" s="13" t="s">
        <v>63</v>
      </c>
      <c r="E65" s="14">
        <v>118360</v>
      </c>
      <c r="F65" s="14"/>
      <c r="G65" s="14">
        <f t="shared" si="0"/>
        <v>118360</v>
      </c>
    </row>
    <row r="66" spans="2:7" x14ac:dyDescent="0.4">
      <c r="B66" s="12"/>
      <c r="C66" s="12"/>
      <c r="D66" s="13" t="s">
        <v>64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65</v>
      </c>
      <c r="E67" s="14">
        <f>+E68+E69+E70+E71+E72+E73+E74+E75+E76+E77+E78+E79+E80+E81+E82+E83+E84+E85+E86+E87+E88+E89</f>
        <v>7845505</v>
      </c>
      <c r="F67" s="14">
        <f>+F68+F69+F70+F71+F72+F73+F74+F75+F76+F77+F78+F79+F80+F81+F82+F83+F84+F85+F86+F87+F88+F89</f>
        <v>7350392</v>
      </c>
      <c r="G67" s="14">
        <f t="shared" si="0"/>
        <v>495113</v>
      </c>
    </row>
    <row r="68" spans="2:7" x14ac:dyDescent="0.4">
      <c r="B68" s="12"/>
      <c r="C68" s="12"/>
      <c r="D68" s="13" t="s">
        <v>66</v>
      </c>
      <c r="E68" s="14">
        <v>428170</v>
      </c>
      <c r="F68" s="14">
        <v>378417</v>
      </c>
      <c r="G68" s="14">
        <f t="shared" si="0"/>
        <v>49753</v>
      </c>
    </row>
    <row r="69" spans="2:7" x14ac:dyDescent="0.4">
      <c r="B69" s="12"/>
      <c r="C69" s="12"/>
      <c r="D69" s="13" t="s">
        <v>67</v>
      </c>
      <c r="E69" s="14">
        <v>115802</v>
      </c>
      <c r="F69" s="14">
        <v>122403</v>
      </c>
      <c r="G69" s="14">
        <f t="shared" si="0"/>
        <v>-6601</v>
      </c>
    </row>
    <row r="70" spans="2:7" x14ac:dyDescent="0.4">
      <c r="B70" s="12"/>
      <c r="C70" s="12"/>
      <c r="D70" s="13" t="s">
        <v>68</v>
      </c>
      <c r="E70" s="14">
        <v>18040</v>
      </c>
      <c r="F70" s="14">
        <v>9470</v>
      </c>
      <c r="G70" s="14">
        <f t="shared" si="0"/>
        <v>8570</v>
      </c>
    </row>
    <row r="71" spans="2:7" x14ac:dyDescent="0.4">
      <c r="B71" s="12"/>
      <c r="C71" s="12"/>
      <c r="D71" s="13" t="s">
        <v>69</v>
      </c>
      <c r="E71" s="14">
        <v>374332</v>
      </c>
      <c r="F71" s="14">
        <v>3000</v>
      </c>
      <c r="G71" s="14">
        <f t="shared" ref="G71:G134" si="1">E71-F71</f>
        <v>371332</v>
      </c>
    </row>
    <row r="72" spans="2:7" x14ac:dyDescent="0.4">
      <c r="B72" s="12"/>
      <c r="C72" s="12"/>
      <c r="D72" s="13" t="s">
        <v>70</v>
      </c>
      <c r="E72" s="14">
        <v>57251</v>
      </c>
      <c r="F72" s="14">
        <v>55296</v>
      </c>
      <c r="G72" s="14">
        <f t="shared" si="1"/>
        <v>1955</v>
      </c>
    </row>
    <row r="73" spans="2:7" x14ac:dyDescent="0.4">
      <c r="B73" s="12"/>
      <c r="C73" s="12"/>
      <c r="D73" s="13" t="s">
        <v>71</v>
      </c>
      <c r="E73" s="14">
        <v>74383</v>
      </c>
      <c r="F73" s="14">
        <v>80285</v>
      </c>
      <c r="G73" s="14">
        <f t="shared" si="1"/>
        <v>-5902</v>
      </c>
    </row>
    <row r="74" spans="2:7" x14ac:dyDescent="0.4">
      <c r="B74" s="12"/>
      <c r="C74" s="12"/>
      <c r="D74" s="13" t="s">
        <v>57</v>
      </c>
      <c r="E74" s="14"/>
      <c r="F74" s="14"/>
      <c r="G74" s="14">
        <f t="shared" si="1"/>
        <v>0</v>
      </c>
    </row>
    <row r="75" spans="2:7" x14ac:dyDescent="0.4">
      <c r="B75" s="12"/>
      <c r="C75" s="12"/>
      <c r="D75" s="13" t="s">
        <v>58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73</v>
      </c>
      <c r="E77" s="14">
        <v>277233</v>
      </c>
      <c r="F77" s="14">
        <v>266243</v>
      </c>
      <c r="G77" s="14">
        <f t="shared" si="1"/>
        <v>10990</v>
      </c>
    </row>
    <row r="78" spans="2:7" x14ac:dyDescent="0.4">
      <c r="B78" s="12"/>
      <c r="C78" s="12"/>
      <c r="D78" s="13" t="s">
        <v>74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76</v>
      </c>
      <c r="E80" s="14">
        <v>5212300</v>
      </c>
      <c r="F80" s="14">
        <v>5277500</v>
      </c>
      <c r="G80" s="14">
        <f t="shared" si="1"/>
        <v>-65200</v>
      </c>
    </row>
    <row r="81" spans="2:7" x14ac:dyDescent="0.4">
      <c r="B81" s="12"/>
      <c r="C81" s="12"/>
      <c r="D81" s="13" t="s">
        <v>77</v>
      </c>
      <c r="E81" s="14">
        <v>884935</v>
      </c>
      <c r="F81" s="14">
        <v>770640</v>
      </c>
      <c r="G81" s="14">
        <f t="shared" si="1"/>
        <v>114295</v>
      </c>
    </row>
    <row r="82" spans="2:7" x14ac:dyDescent="0.4">
      <c r="B82" s="12"/>
      <c r="C82" s="12"/>
      <c r="D82" s="13" t="s">
        <v>60</v>
      </c>
      <c r="E82" s="14">
        <v>155591</v>
      </c>
      <c r="F82" s="14">
        <v>122375</v>
      </c>
      <c r="G82" s="14">
        <f t="shared" si="1"/>
        <v>33216</v>
      </c>
    </row>
    <row r="83" spans="2:7" x14ac:dyDescent="0.4">
      <c r="B83" s="12"/>
      <c r="C83" s="12"/>
      <c r="D83" s="13" t="s">
        <v>61</v>
      </c>
      <c r="E83" s="14">
        <v>13068</v>
      </c>
      <c r="F83" s="14">
        <v>13068</v>
      </c>
      <c r="G83" s="14">
        <f t="shared" si="1"/>
        <v>0</v>
      </c>
    </row>
    <row r="84" spans="2:7" x14ac:dyDescent="0.4">
      <c r="B84" s="12"/>
      <c r="C84" s="12"/>
      <c r="D84" s="13" t="s">
        <v>78</v>
      </c>
      <c r="E84" s="14"/>
      <c r="F84" s="14"/>
      <c r="G84" s="14">
        <f t="shared" si="1"/>
        <v>0</v>
      </c>
    </row>
    <row r="85" spans="2:7" x14ac:dyDescent="0.4">
      <c r="B85" s="12"/>
      <c r="C85" s="12"/>
      <c r="D85" s="13" t="s">
        <v>79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80</v>
      </c>
      <c r="E86" s="14">
        <v>224400</v>
      </c>
      <c r="F86" s="14">
        <v>248627</v>
      </c>
      <c r="G86" s="14">
        <f t="shared" si="1"/>
        <v>-24227</v>
      </c>
    </row>
    <row r="87" spans="2:7" x14ac:dyDescent="0.4">
      <c r="B87" s="12"/>
      <c r="C87" s="12"/>
      <c r="D87" s="13" t="s">
        <v>81</v>
      </c>
      <c r="E87" s="14"/>
      <c r="F87" s="14">
        <v>3068</v>
      </c>
      <c r="G87" s="14">
        <f t="shared" si="1"/>
        <v>-3068</v>
      </c>
    </row>
    <row r="88" spans="2:7" x14ac:dyDescent="0.4">
      <c r="B88" s="12"/>
      <c r="C88" s="12"/>
      <c r="D88" s="13" t="s">
        <v>82</v>
      </c>
      <c r="E88" s="14">
        <v>10000</v>
      </c>
      <c r="F88" s="14"/>
      <c r="G88" s="14">
        <f t="shared" si="1"/>
        <v>10000</v>
      </c>
    </row>
    <row r="89" spans="2:7" x14ac:dyDescent="0.4">
      <c r="B89" s="12"/>
      <c r="C89" s="12"/>
      <c r="D89" s="13" t="s">
        <v>64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83</v>
      </c>
      <c r="E90" s="14"/>
      <c r="F90" s="14"/>
      <c r="G90" s="14">
        <f t="shared" si="1"/>
        <v>0</v>
      </c>
    </row>
    <row r="91" spans="2:7" x14ac:dyDescent="0.4">
      <c r="B91" s="12"/>
      <c r="C91" s="12"/>
      <c r="D91" s="13" t="s">
        <v>84</v>
      </c>
      <c r="E91" s="14">
        <v>3794945</v>
      </c>
      <c r="F91" s="14">
        <v>3711587</v>
      </c>
      <c r="G91" s="14">
        <f t="shared" si="1"/>
        <v>83358</v>
      </c>
    </row>
    <row r="92" spans="2:7" x14ac:dyDescent="0.4">
      <c r="B92" s="12"/>
      <c r="C92" s="12"/>
      <c r="D92" s="13" t="s">
        <v>85</v>
      </c>
      <c r="E92" s="14">
        <v>-837364</v>
      </c>
      <c r="F92" s="14">
        <v>-837364</v>
      </c>
      <c r="G92" s="14">
        <f t="shared" si="1"/>
        <v>0</v>
      </c>
    </row>
    <row r="93" spans="2:7" x14ac:dyDescent="0.4">
      <c r="B93" s="12"/>
      <c r="C93" s="12"/>
      <c r="D93" s="13" t="s">
        <v>86</v>
      </c>
      <c r="E93" s="14"/>
      <c r="F93" s="14"/>
      <c r="G93" s="14">
        <f t="shared" si="1"/>
        <v>0</v>
      </c>
    </row>
    <row r="94" spans="2:7" x14ac:dyDescent="0.4">
      <c r="B94" s="12"/>
      <c r="C94" s="15"/>
      <c r="D94" s="16" t="s">
        <v>87</v>
      </c>
      <c r="E94" s="17">
        <f>+E43+E51+E67+E90+E91+E92+E93</f>
        <v>91502707</v>
      </c>
      <c r="F94" s="17">
        <f>+F43+F51+F67+F90+F91+F92+F93</f>
        <v>86063166</v>
      </c>
      <c r="G94" s="17">
        <f t="shared" si="1"/>
        <v>5439541</v>
      </c>
    </row>
    <row r="95" spans="2:7" x14ac:dyDescent="0.4">
      <c r="B95" s="15"/>
      <c r="C95" s="18" t="s">
        <v>88</v>
      </c>
      <c r="D95" s="19"/>
      <c r="E95" s="20">
        <f xml:space="preserve"> +E42 - E94</f>
        <v>-9653792</v>
      </c>
      <c r="F95" s="20">
        <f xml:space="preserve"> +F42 - F94</f>
        <v>8717873</v>
      </c>
      <c r="G95" s="20">
        <f t="shared" si="1"/>
        <v>-18371665</v>
      </c>
    </row>
    <row r="96" spans="2:7" x14ac:dyDescent="0.4">
      <c r="B96" s="9" t="s">
        <v>89</v>
      </c>
      <c r="C96" s="9" t="s">
        <v>9</v>
      </c>
      <c r="D96" s="13" t="s">
        <v>90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91</v>
      </c>
      <c r="E97" s="14">
        <v>3334</v>
      </c>
      <c r="F97" s="14">
        <v>108</v>
      </c>
      <c r="G97" s="14">
        <f t="shared" si="1"/>
        <v>3226</v>
      </c>
    </row>
    <row r="98" spans="2:7" x14ac:dyDescent="0.4">
      <c r="B98" s="12"/>
      <c r="C98" s="12"/>
      <c r="D98" s="13" t="s">
        <v>92</v>
      </c>
      <c r="E98" s="14">
        <f>+E99+E100+E101</f>
        <v>333270</v>
      </c>
      <c r="F98" s="14">
        <f>+F99+F100+F101</f>
        <v>554442</v>
      </c>
      <c r="G98" s="14">
        <f t="shared" si="1"/>
        <v>-221172</v>
      </c>
    </row>
    <row r="99" spans="2:7" x14ac:dyDescent="0.4">
      <c r="B99" s="12"/>
      <c r="C99" s="12"/>
      <c r="D99" s="13" t="s">
        <v>93</v>
      </c>
      <c r="E99" s="14"/>
      <c r="F99" s="14"/>
      <c r="G99" s="14">
        <f t="shared" si="1"/>
        <v>0</v>
      </c>
    </row>
    <row r="100" spans="2:7" x14ac:dyDescent="0.4">
      <c r="B100" s="12"/>
      <c r="C100" s="12"/>
      <c r="D100" s="13" t="s">
        <v>94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95</v>
      </c>
      <c r="E101" s="14">
        <v>333270</v>
      </c>
      <c r="F101" s="14">
        <v>554442</v>
      </c>
      <c r="G101" s="14">
        <f t="shared" si="1"/>
        <v>-221172</v>
      </c>
    </row>
    <row r="102" spans="2:7" x14ac:dyDescent="0.4">
      <c r="B102" s="12"/>
      <c r="C102" s="15"/>
      <c r="D102" s="16" t="s">
        <v>96</v>
      </c>
      <c r="E102" s="17">
        <f>+E96+E97+E98</f>
        <v>336604</v>
      </c>
      <c r="F102" s="17">
        <f>+F96+F97+F98</f>
        <v>554550</v>
      </c>
      <c r="G102" s="17">
        <f t="shared" si="1"/>
        <v>-217946</v>
      </c>
    </row>
    <row r="103" spans="2:7" x14ac:dyDescent="0.4">
      <c r="B103" s="12"/>
      <c r="C103" s="9" t="s">
        <v>40</v>
      </c>
      <c r="D103" s="13" t="s">
        <v>97</v>
      </c>
      <c r="E103" s="14">
        <v>777516</v>
      </c>
      <c r="F103" s="14">
        <v>748576</v>
      </c>
      <c r="G103" s="14">
        <f t="shared" si="1"/>
        <v>28940</v>
      </c>
    </row>
    <row r="104" spans="2:7" x14ac:dyDescent="0.4">
      <c r="B104" s="12"/>
      <c r="C104" s="12"/>
      <c r="D104" s="13" t="s">
        <v>98</v>
      </c>
      <c r="E104" s="14">
        <f>+E105+E106</f>
        <v>1041490</v>
      </c>
      <c r="F104" s="14">
        <f>+F105+F106</f>
        <v>64200</v>
      </c>
      <c r="G104" s="14">
        <f t="shared" si="1"/>
        <v>977290</v>
      </c>
    </row>
    <row r="105" spans="2:7" x14ac:dyDescent="0.4">
      <c r="B105" s="12"/>
      <c r="C105" s="12"/>
      <c r="D105" s="13" t="s">
        <v>99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100</v>
      </c>
      <c r="E106" s="14">
        <v>1041490</v>
      </c>
      <c r="F106" s="14">
        <v>64200</v>
      </c>
      <c r="G106" s="14">
        <f t="shared" si="1"/>
        <v>977290</v>
      </c>
    </row>
    <row r="107" spans="2:7" x14ac:dyDescent="0.4">
      <c r="B107" s="12"/>
      <c r="C107" s="15"/>
      <c r="D107" s="16" t="s">
        <v>101</v>
      </c>
      <c r="E107" s="17">
        <f>+E103+E104</f>
        <v>1819006</v>
      </c>
      <c r="F107" s="17">
        <f>+F103+F104</f>
        <v>812776</v>
      </c>
      <c r="G107" s="17">
        <f t="shared" si="1"/>
        <v>1006230</v>
      </c>
    </row>
    <row r="108" spans="2:7" x14ac:dyDescent="0.4">
      <c r="B108" s="15"/>
      <c r="C108" s="18" t="s">
        <v>102</v>
      </c>
      <c r="D108" s="21"/>
      <c r="E108" s="22">
        <f xml:space="preserve"> +E102 - E107</f>
        <v>-1482402</v>
      </c>
      <c r="F108" s="22">
        <f xml:space="preserve"> +F102 - F107</f>
        <v>-258226</v>
      </c>
      <c r="G108" s="22">
        <f t="shared" si="1"/>
        <v>-1224176</v>
      </c>
    </row>
    <row r="109" spans="2:7" x14ac:dyDescent="0.4">
      <c r="B109" s="18" t="s">
        <v>103</v>
      </c>
      <c r="C109" s="23"/>
      <c r="D109" s="19"/>
      <c r="E109" s="20">
        <f xml:space="preserve"> +E95 +E108</f>
        <v>-11136194</v>
      </c>
      <c r="F109" s="20">
        <f xml:space="preserve"> +F95 +F108</f>
        <v>8459647</v>
      </c>
      <c r="G109" s="20">
        <f t="shared" si="1"/>
        <v>-19595841</v>
      </c>
    </row>
    <row r="110" spans="2:7" x14ac:dyDescent="0.4">
      <c r="B110" s="9" t="s">
        <v>104</v>
      </c>
      <c r="C110" s="9" t="s">
        <v>9</v>
      </c>
      <c r="D110" s="13" t="s">
        <v>105</v>
      </c>
      <c r="E110" s="14">
        <f>+E111</f>
        <v>0</v>
      </c>
      <c r="F110" s="14">
        <f>+F111</f>
        <v>0</v>
      </c>
      <c r="G110" s="14">
        <f t="shared" si="1"/>
        <v>0</v>
      </c>
    </row>
    <row r="111" spans="2:7" x14ac:dyDescent="0.4">
      <c r="B111" s="12"/>
      <c r="C111" s="12"/>
      <c r="D111" s="13" t="s">
        <v>106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107</v>
      </c>
      <c r="E112" s="14">
        <f>+E113</f>
        <v>0</v>
      </c>
      <c r="F112" s="14">
        <f>+F113</f>
        <v>0</v>
      </c>
      <c r="G112" s="14">
        <f t="shared" si="1"/>
        <v>0</v>
      </c>
    </row>
    <row r="113" spans="2:7" x14ac:dyDescent="0.4">
      <c r="B113" s="12"/>
      <c r="C113" s="12"/>
      <c r="D113" s="13" t="s">
        <v>108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109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110</v>
      </c>
      <c r="E115" s="14"/>
      <c r="F115" s="14"/>
      <c r="G115" s="14">
        <f t="shared" si="1"/>
        <v>0</v>
      </c>
    </row>
    <row r="116" spans="2:7" x14ac:dyDescent="0.4">
      <c r="B116" s="12"/>
      <c r="C116" s="12"/>
      <c r="D116" s="13" t="s">
        <v>111</v>
      </c>
      <c r="E116" s="14">
        <v>16776225</v>
      </c>
      <c r="F116" s="14">
        <v>6087481</v>
      </c>
      <c r="G116" s="14">
        <f t="shared" si="1"/>
        <v>10688744</v>
      </c>
    </row>
    <row r="117" spans="2:7" x14ac:dyDescent="0.4">
      <c r="B117" s="12"/>
      <c r="C117" s="12"/>
      <c r="D117" s="13" t="s">
        <v>112</v>
      </c>
      <c r="E117" s="14">
        <f>+E118</f>
        <v>0</v>
      </c>
      <c r="F117" s="14">
        <f>+F118</f>
        <v>0</v>
      </c>
      <c r="G117" s="14">
        <f t="shared" si="1"/>
        <v>0</v>
      </c>
    </row>
    <row r="118" spans="2:7" x14ac:dyDescent="0.4">
      <c r="B118" s="12"/>
      <c r="C118" s="12"/>
      <c r="D118" s="13" t="s">
        <v>113</v>
      </c>
      <c r="E118" s="14"/>
      <c r="F118" s="14"/>
      <c r="G118" s="14">
        <f t="shared" si="1"/>
        <v>0</v>
      </c>
    </row>
    <row r="119" spans="2:7" x14ac:dyDescent="0.4">
      <c r="B119" s="12"/>
      <c r="C119" s="15"/>
      <c r="D119" s="16" t="s">
        <v>114</v>
      </c>
      <c r="E119" s="17">
        <f>+E110+E112+E114+E115+E116+E117</f>
        <v>16776225</v>
      </c>
      <c r="F119" s="17">
        <f>+F110+F112+F114+F115+F116+F117</f>
        <v>6087481</v>
      </c>
      <c r="G119" s="17">
        <f t="shared" si="1"/>
        <v>10688744</v>
      </c>
    </row>
    <row r="120" spans="2:7" x14ac:dyDescent="0.4">
      <c r="B120" s="12"/>
      <c r="C120" s="9" t="s">
        <v>40</v>
      </c>
      <c r="D120" s="13" t="s">
        <v>115</v>
      </c>
      <c r="E120" s="14">
        <f>+E121+E122+E123+E124</f>
        <v>1</v>
      </c>
      <c r="F120" s="14">
        <f>+F121+F122+F123+F124</f>
        <v>0</v>
      </c>
      <c r="G120" s="14">
        <f t="shared" si="1"/>
        <v>1</v>
      </c>
    </row>
    <row r="121" spans="2:7" x14ac:dyDescent="0.4">
      <c r="B121" s="12"/>
      <c r="C121" s="12"/>
      <c r="D121" s="13" t="s">
        <v>116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117</v>
      </c>
      <c r="E122" s="14"/>
      <c r="F122" s="14"/>
      <c r="G122" s="14">
        <f t="shared" si="1"/>
        <v>0</v>
      </c>
    </row>
    <row r="123" spans="2:7" x14ac:dyDescent="0.4">
      <c r="B123" s="12"/>
      <c r="C123" s="12"/>
      <c r="D123" s="13" t="s">
        <v>118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119</v>
      </c>
      <c r="E124" s="14">
        <v>1</v>
      </c>
      <c r="F124" s="14"/>
      <c r="G124" s="14">
        <f t="shared" si="1"/>
        <v>1</v>
      </c>
    </row>
    <row r="125" spans="2:7" x14ac:dyDescent="0.4">
      <c r="B125" s="12"/>
      <c r="C125" s="12"/>
      <c r="D125" s="13" t="s">
        <v>120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121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122</v>
      </c>
      <c r="E127" s="14"/>
      <c r="F127" s="14"/>
      <c r="G127" s="14">
        <f t="shared" si="1"/>
        <v>0</v>
      </c>
    </row>
    <row r="128" spans="2:7" x14ac:dyDescent="0.4">
      <c r="B128" s="12"/>
      <c r="C128" s="12"/>
      <c r="D128" s="13" t="s">
        <v>123</v>
      </c>
      <c r="E128" s="14">
        <v>424189</v>
      </c>
      <c r="F128" s="14">
        <v>9737554</v>
      </c>
      <c r="G128" s="14">
        <f t="shared" si="1"/>
        <v>-9313365</v>
      </c>
    </row>
    <row r="129" spans="2:7" x14ac:dyDescent="0.4">
      <c r="B129" s="12"/>
      <c r="C129" s="12"/>
      <c r="D129" s="13" t="s">
        <v>124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125</v>
      </c>
      <c r="E130" s="17">
        <f>+E120+E125+E126+E127+E128+E129</f>
        <v>424190</v>
      </c>
      <c r="F130" s="17">
        <f>+F120+F125+F126+F127+F128+F129</f>
        <v>9737554</v>
      </c>
      <c r="G130" s="17">
        <f t="shared" si="1"/>
        <v>-9313364</v>
      </c>
    </row>
    <row r="131" spans="2:7" x14ac:dyDescent="0.4">
      <c r="B131" s="15"/>
      <c r="C131" s="24" t="s">
        <v>126</v>
      </c>
      <c r="D131" s="25"/>
      <c r="E131" s="26">
        <f xml:space="preserve"> +E119 - E130</f>
        <v>16352035</v>
      </c>
      <c r="F131" s="26">
        <f xml:space="preserve"> +F119 - F130</f>
        <v>-3650073</v>
      </c>
      <c r="G131" s="26">
        <f t="shared" si="1"/>
        <v>20002108</v>
      </c>
    </row>
    <row r="132" spans="2:7" x14ac:dyDescent="0.4">
      <c r="B132" s="18" t="s">
        <v>127</v>
      </c>
      <c r="C132" s="27"/>
      <c r="D132" s="28"/>
      <c r="E132" s="29">
        <f xml:space="preserve"> +E109 +E131</f>
        <v>5215841</v>
      </c>
      <c r="F132" s="29">
        <f xml:space="preserve"> +F109 +F131</f>
        <v>4809574</v>
      </c>
      <c r="G132" s="29">
        <f t="shared" si="1"/>
        <v>406267</v>
      </c>
    </row>
    <row r="133" spans="2:7" x14ac:dyDescent="0.4">
      <c r="B133" s="30" t="s">
        <v>128</v>
      </c>
      <c r="C133" s="27" t="s">
        <v>129</v>
      </c>
      <c r="D133" s="28"/>
      <c r="E133" s="29">
        <v>57863016</v>
      </c>
      <c r="F133" s="29">
        <v>53553442</v>
      </c>
      <c r="G133" s="29">
        <f t="shared" si="1"/>
        <v>4309574</v>
      </c>
    </row>
    <row r="134" spans="2:7" x14ac:dyDescent="0.4">
      <c r="B134" s="31"/>
      <c r="C134" s="27" t="s">
        <v>130</v>
      </c>
      <c r="D134" s="28"/>
      <c r="E134" s="29">
        <f xml:space="preserve"> +E132 +E133</f>
        <v>63078857</v>
      </c>
      <c r="F134" s="29">
        <f xml:space="preserve"> +F132 +F133</f>
        <v>58363016</v>
      </c>
      <c r="G134" s="29">
        <f t="shared" si="1"/>
        <v>4715841</v>
      </c>
    </row>
    <row r="135" spans="2:7" x14ac:dyDescent="0.4">
      <c r="B135" s="31"/>
      <c r="C135" s="27" t="s">
        <v>131</v>
      </c>
      <c r="D135" s="28"/>
      <c r="E135" s="29"/>
      <c r="F135" s="29"/>
      <c r="G135" s="29">
        <f t="shared" ref="G135:G143" si="2">E135-F135</f>
        <v>0</v>
      </c>
    </row>
    <row r="136" spans="2:7" x14ac:dyDescent="0.4">
      <c r="B136" s="31"/>
      <c r="C136" s="27" t="s">
        <v>132</v>
      </c>
      <c r="D136" s="28"/>
      <c r="E136" s="29">
        <f>+E137+E138</f>
        <v>0</v>
      </c>
      <c r="F136" s="29">
        <f>+F137+F138</f>
        <v>0</v>
      </c>
      <c r="G136" s="29">
        <f t="shared" si="2"/>
        <v>0</v>
      </c>
    </row>
    <row r="137" spans="2:7" x14ac:dyDescent="0.4">
      <c r="B137" s="31"/>
      <c r="C137" s="32" t="s">
        <v>133</v>
      </c>
      <c r="D137" s="25"/>
      <c r="E137" s="26"/>
      <c r="F137" s="26"/>
      <c r="G137" s="26">
        <f t="shared" si="2"/>
        <v>0</v>
      </c>
    </row>
    <row r="138" spans="2:7" x14ac:dyDescent="0.4">
      <c r="B138" s="31"/>
      <c r="C138" s="32" t="s">
        <v>134</v>
      </c>
      <c r="D138" s="25"/>
      <c r="E138" s="26"/>
      <c r="F138" s="26"/>
      <c r="G138" s="26">
        <f t="shared" si="2"/>
        <v>0</v>
      </c>
    </row>
    <row r="139" spans="2:7" x14ac:dyDescent="0.4">
      <c r="B139" s="31"/>
      <c r="C139" s="27" t="s">
        <v>135</v>
      </c>
      <c r="D139" s="28"/>
      <c r="E139" s="29">
        <f>+E140+E141+E142</f>
        <v>-1000000</v>
      </c>
      <c r="F139" s="29">
        <f>+F140+F141+F142</f>
        <v>500000</v>
      </c>
      <c r="G139" s="29">
        <f t="shared" si="2"/>
        <v>-1500000</v>
      </c>
    </row>
    <row r="140" spans="2:7" x14ac:dyDescent="0.4">
      <c r="B140" s="31"/>
      <c r="C140" s="32" t="s">
        <v>136</v>
      </c>
      <c r="D140" s="25"/>
      <c r="E140" s="26"/>
      <c r="F140" s="26"/>
      <c r="G140" s="26">
        <f t="shared" si="2"/>
        <v>0</v>
      </c>
    </row>
    <row r="141" spans="2:7" x14ac:dyDescent="0.4">
      <c r="B141" s="31"/>
      <c r="C141" s="32" t="s">
        <v>137</v>
      </c>
      <c r="D141" s="25"/>
      <c r="E141" s="26"/>
      <c r="F141" s="26"/>
      <c r="G141" s="26">
        <f t="shared" si="2"/>
        <v>0</v>
      </c>
    </row>
    <row r="142" spans="2:7" x14ac:dyDescent="0.4">
      <c r="B142" s="31"/>
      <c r="C142" s="32" t="s">
        <v>138</v>
      </c>
      <c r="D142" s="25"/>
      <c r="E142" s="26">
        <v>-1000000</v>
      </c>
      <c r="F142" s="26">
        <v>500000</v>
      </c>
      <c r="G142" s="26">
        <f t="shared" si="2"/>
        <v>-1500000</v>
      </c>
    </row>
    <row r="143" spans="2:7" x14ac:dyDescent="0.4">
      <c r="B143" s="33"/>
      <c r="C143" s="27" t="s">
        <v>139</v>
      </c>
      <c r="D143" s="28"/>
      <c r="E143" s="29">
        <f xml:space="preserve"> +E134 +E135 +E136 - E139</f>
        <v>64078857</v>
      </c>
      <c r="F143" s="29">
        <f xml:space="preserve"> +F134 +F135 +F136 - F139</f>
        <v>57863016</v>
      </c>
      <c r="G143" s="29">
        <f t="shared" si="2"/>
        <v>6215841</v>
      </c>
    </row>
  </sheetData>
  <mergeCells count="13">
    <mergeCell ref="B133:B143"/>
    <mergeCell ref="B96:B108"/>
    <mergeCell ref="C96:C102"/>
    <mergeCell ref="C103:C107"/>
    <mergeCell ref="B110:B131"/>
    <mergeCell ref="C110:C119"/>
    <mergeCell ref="C120:C130"/>
    <mergeCell ref="B2:G2"/>
    <mergeCell ref="B3:G3"/>
    <mergeCell ref="B5:D5"/>
    <mergeCell ref="B6:B95"/>
    <mergeCell ref="C6:C42"/>
    <mergeCell ref="C43:C94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E712-4F1F-41C9-859A-B23D588E81BE}">
  <sheetPr>
    <pageSetUpPr fitToPage="1"/>
  </sheetPr>
  <dimension ref="B1:G14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142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+E7+E11+E14+E17+E20+E26</f>
        <v>0</v>
      </c>
      <c r="F6" s="11">
        <f>+F7+F11+F14+F17+F20+F26</f>
        <v>0</v>
      </c>
      <c r="G6" s="11">
        <f>E6-F6</f>
        <v>0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</f>
        <v>0</v>
      </c>
      <c r="F11" s="14">
        <f>+F12+F13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>
        <f>+E15+E16</f>
        <v>0</v>
      </c>
      <c r="F14" s="14">
        <f>+F15+F16</f>
        <v>0</v>
      </c>
      <c r="G14" s="14">
        <f t="shared" si="0"/>
        <v>0</v>
      </c>
    </row>
    <row r="15" spans="2:7" x14ac:dyDescent="0.4">
      <c r="B15" s="12"/>
      <c r="C15" s="12"/>
      <c r="D15" s="13" t="s">
        <v>12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16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18</v>
      </c>
      <c r="E17" s="14">
        <f>+E18+E19</f>
        <v>0</v>
      </c>
      <c r="F17" s="14">
        <f>+F18+F19</f>
        <v>0</v>
      </c>
      <c r="G17" s="14">
        <f t="shared" si="0"/>
        <v>0</v>
      </c>
    </row>
    <row r="18" spans="2:7" x14ac:dyDescent="0.4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20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21</v>
      </c>
      <c r="E20" s="14">
        <f>+E21+E22+E23+E24+E25</f>
        <v>0</v>
      </c>
      <c r="F20" s="14">
        <f>+F21+F22+F23+F24+F25</f>
        <v>0</v>
      </c>
      <c r="G20" s="14">
        <f t="shared" si="0"/>
        <v>0</v>
      </c>
    </row>
    <row r="21" spans="2:7" x14ac:dyDescent="0.4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24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25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x14ac:dyDescent="0.4">
      <c r="B26" s="12"/>
      <c r="C26" s="12"/>
      <c r="D26" s="13" t="s">
        <v>27</v>
      </c>
      <c r="E26" s="14">
        <f>+E27+E28+E29+E30+E31+E32+E33</f>
        <v>0</v>
      </c>
      <c r="F26" s="14">
        <f>+F27+F28+F29+F30+F31+F32+F33</f>
        <v>0</v>
      </c>
      <c r="G26" s="14">
        <f t="shared" si="0"/>
        <v>0</v>
      </c>
    </row>
    <row r="27" spans="2:7" x14ac:dyDescent="0.4">
      <c r="B27" s="12"/>
      <c r="C27" s="12"/>
      <c r="D27" s="13" t="s">
        <v>28</v>
      </c>
      <c r="E27" s="14"/>
      <c r="F27" s="14"/>
      <c r="G27" s="14">
        <f t="shared" si="0"/>
        <v>0</v>
      </c>
    </row>
    <row r="28" spans="2:7" x14ac:dyDescent="0.4">
      <c r="B28" s="12"/>
      <c r="C28" s="12"/>
      <c r="D28" s="13" t="s">
        <v>29</v>
      </c>
      <c r="E28" s="14"/>
      <c r="F28" s="14"/>
      <c r="G28" s="14">
        <f t="shared" si="0"/>
        <v>0</v>
      </c>
    </row>
    <row r="29" spans="2:7" x14ac:dyDescent="0.4">
      <c r="B29" s="12"/>
      <c r="C29" s="12"/>
      <c r="D29" s="13" t="s">
        <v>30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31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33</v>
      </c>
      <c r="E32" s="14"/>
      <c r="F32" s="14"/>
      <c r="G32" s="14">
        <f t="shared" si="0"/>
        <v>0</v>
      </c>
    </row>
    <row r="33" spans="2:7" x14ac:dyDescent="0.4">
      <c r="B33" s="12"/>
      <c r="C33" s="12"/>
      <c r="D33" s="13" t="s">
        <v>34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35</v>
      </c>
      <c r="E34" s="14">
        <f>+E35</f>
        <v>0</v>
      </c>
      <c r="F34" s="14">
        <f>+F35</f>
        <v>0</v>
      </c>
      <c r="G34" s="14">
        <f t="shared" si="0"/>
        <v>0</v>
      </c>
    </row>
    <row r="35" spans="2:7" x14ac:dyDescent="0.4">
      <c r="B35" s="12"/>
      <c r="C35" s="12"/>
      <c r="D35" s="13" t="s">
        <v>36</v>
      </c>
      <c r="E35" s="14">
        <f>+E36+E37+E38+E39+E40</f>
        <v>0</v>
      </c>
      <c r="F35" s="14">
        <f>+F36+F37+F38+F39+F40</f>
        <v>0</v>
      </c>
      <c r="G35" s="14">
        <f t="shared" si="0"/>
        <v>0</v>
      </c>
    </row>
    <row r="36" spans="2:7" x14ac:dyDescent="0.4">
      <c r="B36" s="12"/>
      <c r="C36" s="12"/>
      <c r="D36" s="13" t="s">
        <v>37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26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28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29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34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>
        <v>304000</v>
      </c>
      <c r="F41" s="14">
        <v>247000</v>
      </c>
      <c r="G41" s="14">
        <f t="shared" si="0"/>
        <v>57000</v>
      </c>
    </row>
    <row r="42" spans="2:7" x14ac:dyDescent="0.4">
      <c r="B42" s="12"/>
      <c r="C42" s="15"/>
      <c r="D42" s="16" t="s">
        <v>39</v>
      </c>
      <c r="E42" s="17">
        <f>+E6+E34+E41</f>
        <v>304000</v>
      </c>
      <c r="F42" s="17">
        <f>+F6+F34+F41</f>
        <v>247000</v>
      </c>
      <c r="G42" s="17">
        <f t="shared" si="0"/>
        <v>57000</v>
      </c>
    </row>
    <row r="43" spans="2:7" x14ac:dyDescent="0.4">
      <c r="B43" s="12"/>
      <c r="C43" s="9" t="s">
        <v>40</v>
      </c>
      <c r="D43" s="13" t="s">
        <v>41</v>
      </c>
      <c r="E43" s="14">
        <f>+E44+E45+E46+E47+E48+E49+E50</f>
        <v>2400000</v>
      </c>
      <c r="F43" s="14">
        <f>+F44+F45+F46+F47+F48+F49+F50</f>
        <v>2602564</v>
      </c>
      <c r="G43" s="14">
        <f t="shared" si="0"/>
        <v>-202564</v>
      </c>
    </row>
    <row r="44" spans="2:7" x14ac:dyDescent="0.4">
      <c r="B44" s="12"/>
      <c r="C44" s="12"/>
      <c r="D44" s="13" t="s">
        <v>42</v>
      </c>
      <c r="E44" s="14">
        <v>2400000</v>
      </c>
      <c r="F44" s="14">
        <v>2602564</v>
      </c>
      <c r="G44" s="14">
        <f t="shared" si="0"/>
        <v>-202564</v>
      </c>
    </row>
    <row r="45" spans="2:7" x14ac:dyDescent="0.4">
      <c r="B45" s="12"/>
      <c r="C45" s="12"/>
      <c r="D45" s="13" t="s">
        <v>43</v>
      </c>
      <c r="E45" s="14"/>
      <c r="F45" s="14"/>
      <c r="G45" s="14">
        <f t="shared" si="0"/>
        <v>0</v>
      </c>
    </row>
    <row r="46" spans="2:7" x14ac:dyDescent="0.4">
      <c r="B46" s="12"/>
      <c r="C46" s="12"/>
      <c r="D46" s="13" t="s">
        <v>44</v>
      </c>
      <c r="E46" s="14"/>
      <c r="F46" s="14"/>
      <c r="G46" s="14">
        <f t="shared" si="0"/>
        <v>0</v>
      </c>
    </row>
    <row r="47" spans="2:7" x14ac:dyDescent="0.4">
      <c r="B47" s="12"/>
      <c r="C47" s="12"/>
      <c r="D47" s="13" t="s">
        <v>45</v>
      </c>
      <c r="E47" s="14"/>
      <c r="F47" s="14"/>
      <c r="G47" s="14">
        <f t="shared" si="0"/>
        <v>0</v>
      </c>
    </row>
    <row r="48" spans="2:7" x14ac:dyDescent="0.4">
      <c r="B48" s="12"/>
      <c r="C48" s="12"/>
      <c r="D48" s="13" t="s">
        <v>46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47</v>
      </c>
      <c r="E49" s="14"/>
      <c r="F49" s="14"/>
      <c r="G49" s="14">
        <f t="shared" si="0"/>
        <v>0</v>
      </c>
    </row>
    <row r="50" spans="2:7" x14ac:dyDescent="0.4">
      <c r="B50" s="12"/>
      <c r="C50" s="12"/>
      <c r="D50" s="13" t="s">
        <v>48</v>
      </c>
      <c r="E50" s="14"/>
      <c r="F50" s="14"/>
      <c r="G50" s="14">
        <f t="shared" si="0"/>
        <v>0</v>
      </c>
    </row>
    <row r="51" spans="2:7" x14ac:dyDescent="0.4">
      <c r="B51" s="12"/>
      <c r="C51" s="12"/>
      <c r="D51" s="13" t="s">
        <v>49</v>
      </c>
      <c r="E51" s="14">
        <f>+E52+E53+E54+E55+E56+E57+E58+E59+E60+E61+E62+E63+E64+E65+E66</f>
        <v>42472</v>
      </c>
      <c r="F51" s="14">
        <f>+F52+F53+F54+F55+F56+F57+F58+F59+F60+F61+F62+F63+F64+F65+F66</f>
        <v>9330</v>
      </c>
      <c r="G51" s="14">
        <f t="shared" si="0"/>
        <v>33142</v>
      </c>
    </row>
    <row r="52" spans="2:7" x14ac:dyDescent="0.4">
      <c r="B52" s="12"/>
      <c r="C52" s="12"/>
      <c r="D52" s="13" t="s">
        <v>50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51</v>
      </c>
      <c r="E53" s="14"/>
      <c r="F53" s="14"/>
      <c r="G53" s="14">
        <f t="shared" si="0"/>
        <v>0</v>
      </c>
    </row>
    <row r="54" spans="2:7" x14ac:dyDescent="0.4">
      <c r="B54" s="12"/>
      <c r="C54" s="12"/>
      <c r="D54" s="13" t="s">
        <v>52</v>
      </c>
      <c r="E54" s="14"/>
      <c r="F54" s="14"/>
      <c r="G54" s="14">
        <f t="shared" si="0"/>
        <v>0</v>
      </c>
    </row>
    <row r="55" spans="2:7" x14ac:dyDescent="0.4">
      <c r="B55" s="12"/>
      <c r="C55" s="12"/>
      <c r="D55" s="13" t="s">
        <v>53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54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55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56</v>
      </c>
      <c r="E58" s="14">
        <v>30766</v>
      </c>
      <c r="F58" s="14"/>
      <c r="G58" s="14">
        <f t="shared" si="0"/>
        <v>30766</v>
      </c>
    </row>
    <row r="59" spans="2:7" x14ac:dyDescent="0.4">
      <c r="B59" s="12"/>
      <c r="C59" s="12"/>
      <c r="D59" s="13" t="s">
        <v>57</v>
      </c>
      <c r="E59" s="14">
        <v>11706</v>
      </c>
      <c r="F59" s="14">
        <v>9330</v>
      </c>
      <c r="G59" s="14">
        <f t="shared" si="0"/>
        <v>2376</v>
      </c>
    </row>
    <row r="60" spans="2:7" x14ac:dyDescent="0.4">
      <c r="B60" s="12"/>
      <c r="C60" s="12"/>
      <c r="D60" s="13" t="s">
        <v>58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59</v>
      </c>
      <c r="E61" s="14"/>
      <c r="F61" s="14"/>
      <c r="G61" s="14">
        <f t="shared" si="0"/>
        <v>0</v>
      </c>
    </row>
    <row r="62" spans="2:7" x14ac:dyDescent="0.4">
      <c r="B62" s="12"/>
      <c r="C62" s="12"/>
      <c r="D62" s="13" t="s">
        <v>60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61</v>
      </c>
      <c r="E63" s="14"/>
      <c r="F63" s="14"/>
      <c r="G63" s="14">
        <f t="shared" si="0"/>
        <v>0</v>
      </c>
    </row>
    <row r="64" spans="2:7" x14ac:dyDescent="0.4">
      <c r="B64" s="12"/>
      <c r="C64" s="12"/>
      <c r="D64" s="13" t="s">
        <v>62</v>
      </c>
      <c r="E64" s="14"/>
      <c r="F64" s="14"/>
      <c r="G64" s="14">
        <f t="shared" si="0"/>
        <v>0</v>
      </c>
    </row>
    <row r="65" spans="2:7" x14ac:dyDescent="0.4">
      <c r="B65" s="12"/>
      <c r="C65" s="12"/>
      <c r="D65" s="13" t="s">
        <v>63</v>
      </c>
      <c r="E65" s="14"/>
      <c r="F65" s="14"/>
      <c r="G65" s="14">
        <f t="shared" si="0"/>
        <v>0</v>
      </c>
    </row>
    <row r="66" spans="2:7" x14ac:dyDescent="0.4">
      <c r="B66" s="12"/>
      <c r="C66" s="12"/>
      <c r="D66" s="13" t="s">
        <v>64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65</v>
      </c>
      <c r="E67" s="14">
        <f>+E68+E69+E70+E71+E72+E73+E74+E75+E76+E77+E78+E79+E80+E81+E82+E83+E84+E85+E86+E87+E88+E89</f>
        <v>539777</v>
      </c>
      <c r="F67" s="14">
        <f>+F68+F69+F70+F71+F72+F73+F74+F75+F76+F77+F78+F79+F80+F81+F82+F83+F84+F85+F86+F87+F88+F89</f>
        <v>747590</v>
      </c>
      <c r="G67" s="14">
        <f t="shared" si="0"/>
        <v>-207813</v>
      </c>
    </row>
    <row r="68" spans="2:7" x14ac:dyDescent="0.4">
      <c r="B68" s="12"/>
      <c r="C68" s="12"/>
      <c r="D68" s="13" t="s">
        <v>66</v>
      </c>
      <c r="E68" s="14">
        <v>30000</v>
      </c>
      <c r="F68" s="14">
        <v>170000</v>
      </c>
      <c r="G68" s="14">
        <f t="shared" si="0"/>
        <v>-140000</v>
      </c>
    </row>
    <row r="69" spans="2:7" x14ac:dyDescent="0.4">
      <c r="B69" s="12"/>
      <c r="C69" s="12"/>
      <c r="D69" s="13" t="s">
        <v>67</v>
      </c>
      <c r="E69" s="14"/>
      <c r="F69" s="14"/>
      <c r="G69" s="14">
        <f t="shared" si="0"/>
        <v>0</v>
      </c>
    </row>
    <row r="70" spans="2:7" x14ac:dyDescent="0.4">
      <c r="B70" s="12"/>
      <c r="C70" s="12"/>
      <c r="D70" s="13" t="s">
        <v>68</v>
      </c>
      <c r="E70" s="14"/>
      <c r="F70" s="14"/>
      <c r="G70" s="14">
        <f t="shared" si="0"/>
        <v>0</v>
      </c>
    </row>
    <row r="71" spans="2:7" x14ac:dyDescent="0.4">
      <c r="B71" s="12"/>
      <c r="C71" s="12"/>
      <c r="D71" s="13" t="s">
        <v>69</v>
      </c>
      <c r="E71" s="14">
        <v>18000</v>
      </c>
      <c r="F71" s="14">
        <v>12340</v>
      </c>
      <c r="G71" s="14">
        <f t="shared" ref="G71:G134" si="1">E71-F71</f>
        <v>5660</v>
      </c>
    </row>
    <row r="72" spans="2:7" x14ac:dyDescent="0.4">
      <c r="B72" s="12"/>
      <c r="C72" s="12"/>
      <c r="D72" s="13" t="s">
        <v>70</v>
      </c>
      <c r="E72" s="14"/>
      <c r="F72" s="14"/>
      <c r="G72" s="14">
        <f t="shared" si="1"/>
        <v>0</v>
      </c>
    </row>
    <row r="73" spans="2:7" x14ac:dyDescent="0.4">
      <c r="B73" s="12"/>
      <c r="C73" s="12"/>
      <c r="D73" s="13" t="s">
        <v>71</v>
      </c>
      <c r="E73" s="14">
        <v>24230</v>
      </c>
      <c r="F73" s="14">
        <v>20438</v>
      </c>
      <c r="G73" s="14">
        <f t="shared" si="1"/>
        <v>3792</v>
      </c>
    </row>
    <row r="74" spans="2:7" x14ac:dyDescent="0.4">
      <c r="B74" s="12"/>
      <c r="C74" s="12"/>
      <c r="D74" s="13" t="s">
        <v>57</v>
      </c>
      <c r="E74" s="14"/>
      <c r="F74" s="14"/>
      <c r="G74" s="14">
        <f t="shared" si="1"/>
        <v>0</v>
      </c>
    </row>
    <row r="75" spans="2:7" x14ac:dyDescent="0.4">
      <c r="B75" s="12"/>
      <c r="C75" s="12"/>
      <c r="D75" s="13" t="s">
        <v>58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73</v>
      </c>
      <c r="E77" s="14">
        <v>41551</v>
      </c>
      <c r="F77" s="14">
        <v>3540</v>
      </c>
      <c r="G77" s="14">
        <f t="shared" si="1"/>
        <v>38011</v>
      </c>
    </row>
    <row r="78" spans="2:7" x14ac:dyDescent="0.4">
      <c r="B78" s="12"/>
      <c r="C78" s="12"/>
      <c r="D78" s="13" t="s">
        <v>74</v>
      </c>
      <c r="E78" s="14">
        <v>195951</v>
      </c>
      <c r="F78" s="14">
        <v>141727</v>
      </c>
      <c r="G78" s="14">
        <f t="shared" si="1"/>
        <v>54224</v>
      </c>
    </row>
    <row r="79" spans="2:7" x14ac:dyDescent="0.4">
      <c r="B79" s="12"/>
      <c r="C79" s="12"/>
      <c r="D79" s="13" t="s">
        <v>75</v>
      </c>
      <c r="E79" s="14">
        <v>5000</v>
      </c>
      <c r="F79" s="14">
        <v>5000</v>
      </c>
      <c r="G79" s="14">
        <f t="shared" si="1"/>
        <v>0</v>
      </c>
    </row>
    <row r="80" spans="2:7" x14ac:dyDescent="0.4">
      <c r="B80" s="12"/>
      <c r="C80" s="12"/>
      <c r="D80" s="13" t="s">
        <v>76</v>
      </c>
      <c r="E80" s="14"/>
      <c r="F80" s="14">
        <v>1650</v>
      </c>
      <c r="G80" s="14">
        <f t="shared" si="1"/>
        <v>-1650</v>
      </c>
    </row>
    <row r="81" spans="2:7" x14ac:dyDescent="0.4">
      <c r="B81" s="12"/>
      <c r="C81" s="12"/>
      <c r="D81" s="13" t="s">
        <v>77</v>
      </c>
      <c r="E81" s="14">
        <v>9670</v>
      </c>
      <c r="F81" s="14">
        <v>34590</v>
      </c>
      <c r="G81" s="14">
        <f t="shared" si="1"/>
        <v>-24920</v>
      </c>
    </row>
    <row r="82" spans="2:7" x14ac:dyDescent="0.4">
      <c r="B82" s="12"/>
      <c r="C82" s="12"/>
      <c r="D82" s="13" t="s">
        <v>60</v>
      </c>
      <c r="E82" s="14"/>
      <c r="F82" s="14"/>
      <c r="G82" s="14">
        <f t="shared" si="1"/>
        <v>0</v>
      </c>
    </row>
    <row r="83" spans="2:7" x14ac:dyDescent="0.4">
      <c r="B83" s="12"/>
      <c r="C83" s="12"/>
      <c r="D83" s="13" t="s">
        <v>61</v>
      </c>
      <c r="E83" s="14"/>
      <c r="F83" s="14"/>
      <c r="G83" s="14">
        <f t="shared" si="1"/>
        <v>0</v>
      </c>
    </row>
    <row r="84" spans="2:7" x14ac:dyDescent="0.4">
      <c r="B84" s="12"/>
      <c r="C84" s="12"/>
      <c r="D84" s="13" t="s">
        <v>78</v>
      </c>
      <c r="E84" s="14"/>
      <c r="F84" s="14">
        <v>5</v>
      </c>
      <c r="G84" s="14">
        <f t="shared" si="1"/>
        <v>-5</v>
      </c>
    </row>
    <row r="85" spans="2:7" x14ac:dyDescent="0.4">
      <c r="B85" s="12"/>
      <c r="C85" s="12"/>
      <c r="D85" s="13" t="s">
        <v>79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80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81</v>
      </c>
      <c r="E87" s="14">
        <v>53000</v>
      </c>
      <c r="F87" s="14">
        <v>56300</v>
      </c>
      <c r="G87" s="14">
        <f t="shared" si="1"/>
        <v>-3300</v>
      </c>
    </row>
    <row r="88" spans="2:7" x14ac:dyDescent="0.4">
      <c r="B88" s="12"/>
      <c r="C88" s="12"/>
      <c r="D88" s="13" t="s">
        <v>82</v>
      </c>
      <c r="E88" s="14">
        <v>162375</v>
      </c>
      <c r="F88" s="14">
        <v>302000</v>
      </c>
      <c r="G88" s="14">
        <f t="shared" si="1"/>
        <v>-139625</v>
      </c>
    </row>
    <row r="89" spans="2:7" x14ac:dyDescent="0.4">
      <c r="B89" s="12"/>
      <c r="C89" s="12"/>
      <c r="D89" s="13" t="s">
        <v>64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83</v>
      </c>
      <c r="E90" s="14"/>
      <c r="F90" s="14"/>
      <c r="G90" s="14">
        <f t="shared" si="1"/>
        <v>0</v>
      </c>
    </row>
    <row r="91" spans="2:7" x14ac:dyDescent="0.4">
      <c r="B91" s="12"/>
      <c r="C91" s="12"/>
      <c r="D91" s="13" t="s">
        <v>84</v>
      </c>
      <c r="E91" s="14">
        <v>1382775</v>
      </c>
      <c r="F91" s="14">
        <v>1388521</v>
      </c>
      <c r="G91" s="14">
        <f t="shared" si="1"/>
        <v>-5746</v>
      </c>
    </row>
    <row r="92" spans="2:7" x14ac:dyDescent="0.4">
      <c r="B92" s="12"/>
      <c r="C92" s="12"/>
      <c r="D92" s="13" t="s">
        <v>85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86</v>
      </c>
      <c r="E93" s="14"/>
      <c r="F93" s="14"/>
      <c r="G93" s="14">
        <f t="shared" si="1"/>
        <v>0</v>
      </c>
    </row>
    <row r="94" spans="2:7" x14ac:dyDescent="0.4">
      <c r="B94" s="12"/>
      <c r="C94" s="15"/>
      <c r="D94" s="16" t="s">
        <v>87</v>
      </c>
      <c r="E94" s="17">
        <f>+E43+E51+E67+E90+E91+E92+E93</f>
        <v>4365024</v>
      </c>
      <c r="F94" s="17">
        <f>+F43+F51+F67+F90+F91+F92+F93</f>
        <v>4748005</v>
      </c>
      <c r="G94" s="17">
        <f t="shared" si="1"/>
        <v>-382981</v>
      </c>
    </row>
    <row r="95" spans="2:7" x14ac:dyDescent="0.4">
      <c r="B95" s="15"/>
      <c r="C95" s="18" t="s">
        <v>88</v>
      </c>
      <c r="D95" s="19"/>
      <c r="E95" s="20">
        <f xml:space="preserve"> +E42 - E94</f>
        <v>-4061024</v>
      </c>
      <c r="F95" s="20">
        <f xml:space="preserve"> +F42 - F94</f>
        <v>-4501005</v>
      </c>
      <c r="G95" s="20">
        <f t="shared" si="1"/>
        <v>439981</v>
      </c>
    </row>
    <row r="96" spans="2:7" x14ac:dyDescent="0.4">
      <c r="B96" s="9" t="s">
        <v>89</v>
      </c>
      <c r="C96" s="9" t="s">
        <v>9</v>
      </c>
      <c r="D96" s="13" t="s">
        <v>90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91</v>
      </c>
      <c r="E97" s="14">
        <v>6491</v>
      </c>
      <c r="F97" s="14">
        <v>1226</v>
      </c>
      <c r="G97" s="14">
        <f t="shared" si="1"/>
        <v>5265</v>
      </c>
    </row>
    <row r="98" spans="2:7" x14ac:dyDescent="0.4">
      <c r="B98" s="12"/>
      <c r="C98" s="12"/>
      <c r="D98" s="13" t="s">
        <v>92</v>
      </c>
      <c r="E98" s="14">
        <f>+E99+E100+E101</f>
        <v>0</v>
      </c>
      <c r="F98" s="14">
        <f>+F99+F100+F101</f>
        <v>593417</v>
      </c>
      <c r="G98" s="14">
        <f t="shared" si="1"/>
        <v>-593417</v>
      </c>
    </row>
    <row r="99" spans="2:7" x14ac:dyDescent="0.4">
      <c r="B99" s="12"/>
      <c r="C99" s="12"/>
      <c r="D99" s="13" t="s">
        <v>93</v>
      </c>
      <c r="E99" s="14"/>
      <c r="F99" s="14"/>
      <c r="G99" s="14">
        <f t="shared" si="1"/>
        <v>0</v>
      </c>
    </row>
    <row r="100" spans="2:7" x14ac:dyDescent="0.4">
      <c r="B100" s="12"/>
      <c r="C100" s="12"/>
      <c r="D100" s="13" t="s">
        <v>94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95</v>
      </c>
      <c r="E101" s="14"/>
      <c r="F101" s="14">
        <v>593417</v>
      </c>
      <c r="G101" s="14">
        <f t="shared" si="1"/>
        <v>-593417</v>
      </c>
    </row>
    <row r="102" spans="2:7" x14ac:dyDescent="0.4">
      <c r="B102" s="12"/>
      <c r="C102" s="15"/>
      <c r="D102" s="16" t="s">
        <v>96</v>
      </c>
      <c r="E102" s="17">
        <f>+E96+E97+E98</f>
        <v>6491</v>
      </c>
      <c r="F102" s="17">
        <f>+F96+F97+F98</f>
        <v>594643</v>
      </c>
      <c r="G102" s="17">
        <f t="shared" si="1"/>
        <v>-588152</v>
      </c>
    </row>
    <row r="103" spans="2:7" x14ac:dyDescent="0.4">
      <c r="B103" s="12"/>
      <c r="C103" s="9" t="s">
        <v>40</v>
      </c>
      <c r="D103" s="13" t="s">
        <v>97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98</v>
      </c>
      <c r="E104" s="14">
        <f>+E105+E106</f>
        <v>593417</v>
      </c>
      <c r="F104" s="14">
        <f>+F105+F106</f>
        <v>1147</v>
      </c>
      <c r="G104" s="14">
        <f t="shared" si="1"/>
        <v>592270</v>
      </c>
    </row>
    <row r="105" spans="2:7" x14ac:dyDescent="0.4">
      <c r="B105" s="12"/>
      <c r="C105" s="12"/>
      <c r="D105" s="13" t="s">
        <v>99</v>
      </c>
      <c r="E105" s="14"/>
      <c r="F105" s="14">
        <v>900</v>
      </c>
      <c r="G105" s="14">
        <f t="shared" si="1"/>
        <v>-900</v>
      </c>
    </row>
    <row r="106" spans="2:7" x14ac:dyDescent="0.4">
      <c r="B106" s="12"/>
      <c r="C106" s="12"/>
      <c r="D106" s="13" t="s">
        <v>100</v>
      </c>
      <c r="E106" s="14">
        <v>593417</v>
      </c>
      <c r="F106" s="14">
        <v>247</v>
      </c>
      <c r="G106" s="14">
        <f t="shared" si="1"/>
        <v>593170</v>
      </c>
    </row>
    <row r="107" spans="2:7" x14ac:dyDescent="0.4">
      <c r="B107" s="12"/>
      <c r="C107" s="15"/>
      <c r="D107" s="16" t="s">
        <v>101</v>
      </c>
      <c r="E107" s="17">
        <f>+E103+E104</f>
        <v>593417</v>
      </c>
      <c r="F107" s="17">
        <f>+F103+F104</f>
        <v>1147</v>
      </c>
      <c r="G107" s="17">
        <f t="shared" si="1"/>
        <v>592270</v>
      </c>
    </row>
    <row r="108" spans="2:7" x14ac:dyDescent="0.4">
      <c r="B108" s="15"/>
      <c r="C108" s="18" t="s">
        <v>102</v>
      </c>
      <c r="D108" s="21"/>
      <c r="E108" s="22">
        <f xml:space="preserve"> +E102 - E107</f>
        <v>-586926</v>
      </c>
      <c r="F108" s="22">
        <f xml:space="preserve"> +F102 - F107</f>
        <v>593496</v>
      </c>
      <c r="G108" s="22">
        <f t="shared" si="1"/>
        <v>-1180422</v>
      </c>
    </row>
    <row r="109" spans="2:7" x14ac:dyDescent="0.4">
      <c r="B109" s="18" t="s">
        <v>103</v>
      </c>
      <c r="C109" s="23"/>
      <c r="D109" s="19"/>
      <c r="E109" s="20">
        <f xml:space="preserve"> +E95 +E108</f>
        <v>-4647950</v>
      </c>
      <c r="F109" s="20">
        <f xml:space="preserve"> +F95 +F108</f>
        <v>-3907509</v>
      </c>
      <c r="G109" s="20">
        <f t="shared" si="1"/>
        <v>-740441</v>
      </c>
    </row>
    <row r="110" spans="2:7" x14ac:dyDescent="0.4">
      <c r="B110" s="9" t="s">
        <v>104</v>
      </c>
      <c r="C110" s="9" t="s">
        <v>9</v>
      </c>
      <c r="D110" s="13" t="s">
        <v>105</v>
      </c>
      <c r="E110" s="14">
        <f>+E111</f>
        <v>0</v>
      </c>
      <c r="F110" s="14">
        <f>+F111</f>
        <v>0</v>
      </c>
      <c r="G110" s="14">
        <f t="shared" si="1"/>
        <v>0</v>
      </c>
    </row>
    <row r="111" spans="2:7" x14ac:dyDescent="0.4">
      <c r="B111" s="12"/>
      <c r="C111" s="12"/>
      <c r="D111" s="13" t="s">
        <v>106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107</v>
      </c>
      <c r="E112" s="14">
        <f>+E113</f>
        <v>0</v>
      </c>
      <c r="F112" s="14">
        <f>+F113</f>
        <v>0</v>
      </c>
      <c r="G112" s="14">
        <f t="shared" si="1"/>
        <v>0</v>
      </c>
    </row>
    <row r="113" spans="2:7" x14ac:dyDescent="0.4">
      <c r="B113" s="12"/>
      <c r="C113" s="12"/>
      <c r="D113" s="13" t="s">
        <v>108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109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110</v>
      </c>
      <c r="E115" s="14">
        <v>46473943</v>
      </c>
      <c r="F115" s="14">
        <v>6662370</v>
      </c>
      <c r="G115" s="14">
        <f t="shared" si="1"/>
        <v>39811573</v>
      </c>
    </row>
    <row r="116" spans="2:7" x14ac:dyDescent="0.4">
      <c r="B116" s="12"/>
      <c r="C116" s="12"/>
      <c r="D116" s="13" t="s">
        <v>111</v>
      </c>
      <c r="E116" s="14">
        <v>44307263</v>
      </c>
      <c r="F116" s="14">
        <v>7160000</v>
      </c>
      <c r="G116" s="14">
        <f t="shared" si="1"/>
        <v>37147263</v>
      </c>
    </row>
    <row r="117" spans="2:7" x14ac:dyDescent="0.4">
      <c r="B117" s="12"/>
      <c r="C117" s="12"/>
      <c r="D117" s="13" t="s">
        <v>112</v>
      </c>
      <c r="E117" s="14">
        <f>+E118</f>
        <v>0</v>
      </c>
      <c r="F117" s="14">
        <f>+F118</f>
        <v>0</v>
      </c>
      <c r="G117" s="14">
        <f t="shared" si="1"/>
        <v>0</v>
      </c>
    </row>
    <row r="118" spans="2:7" x14ac:dyDescent="0.4">
      <c r="B118" s="12"/>
      <c r="C118" s="12"/>
      <c r="D118" s="13" t="s">
        <v>113</v>
      </c>
      <c r="E118" s="14"/>
      <c r="F118" s="14"/>
      <c r="G118" s="14">
        <f t="shared" si="1"/>
        <v>0</v>
      </c>
    </row>
    <row r="119" spans="2:7" x14ac:dyDescent="0.4">
      <c r="B119" s="12"/>
      <c r="C119" s="15"/>
      <c r="D119" s="16" t="s">
        <v>114</v>
      </c>
      <c r="E119" s="17">
        <f>+E110+E112+E114+E115+E116+E117</f>
        <v>90781206</v>
      </c>
      <c r="F119" s="17">
        <f>+F110+F112+F114+F115+F116+F117</f>
        <v>13822370</v>
      </c>
      <c r="G119" s="17">
        <f t="shared" si="1"/>
        <v>76958836</v>
      </c>
    </row>
    <row r="120" spans="2:7" x14ac:dyDescent="0.4">
      <c r="B120" s="12"/>
      <c r="C120" s="9" t="s">
        <v>40</v>
      </c>
      <c r="D120" s="13" t="s">
        <v>115</v>
      </c>
      <c r="E120" s="14">
        <f>+E121+E122+E123+E124</f>
        <v>9</v>
      </c>
      <c r="F120" s="14">
        <f>+F121+F122+F123+F124</f>
        <v>0</v>
      </c>
      <c r="G120" s="14">
        <f t="shared" si="1"/>
        <v>9</v>
      </c>
    </row>
    <row r="121" spans="2:7" x14ac:dyDescent="0.4">
      <c r="B121" s="12"/>
      <c r="C121" s="12"/>
      <c r="D121" s="13" t="s">
        <v>116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117</v>
      </c>
      <c r="E122" s="14"/>
      <c r="F122" s="14"/>
      <c r="G122" s="14">
        <f t="shared" si="1"/>
        <v>0</v>
      </c>
    </row>
    <row r="123" spans="2:7" x14ac:dyDescent="0.4">
      <c r="B123" s="12"/>
      <c r="C123" s="12"/>
      <c r="D123" s="13" t="s">
        <v>118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119</v>
      </c>
      <c r="E124" s="14">
        <v>9</v>
      </c>
      <c r="F124" s="14"/>
      <c r="G124" s="14">
        <f t="shared" si="1"/>
        <v>9</v>
      </c>
    </row>
    <row r="125" spans="2:7" x14ac:dyDescent="0.4">
      <c r="B125" s="12"/>
      <c r="C125" s="12"/>
      <c r="D125" s="13" t="s">
        <v>120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121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122</v>
      </c>
      <c r="E127" s="14"/>
      <c r="F127" s="14"/>
      <c r="G127" s="14">
        <f t="shared" si="1"/>
        <v>0</v>
      </c>
    </row>
    <row r="128" spans="2:7" x14ac:dyDescent="0.4">
      <c r="B128" s="12"/>
      <c r="C128" s="12"/>
      <c r="D128" s="13" t="s">
        <v>123</v>
      </c>
      <c r="E128" s="14">
        <v>40000000</v>
      </c>
      <c r="F128" s="14">
        <v>18910037</v>
      </c>
      <c r="G128" s="14">
        <f t="shared" si="1"/>
        <v>21089963</v>
      </c>
    </row>
    <row r="129" spans="2:7" x14ac:dyDescent="0.4">
      <c r="B129" s="12"/>
      <c r="C129" s="12"/>
      <c r="D129" s="13" t="s">
        <v>124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125</v>
      </c>
      <c r="E130" s="17">
        <f>+E120+E125+E126+E127+E128+E129</f>
        <v>40000009</v>
      </c>
      <c r="F130" s="17">
        <f>+F120+F125+F126+F127+F128+F129</f>
        <v>18910037</v>
      </c>
      <c r="G130" s="17">
        <f t="shared" si="1"/>
        <v>21089972</v>
      </c>
    </row>
    <row r="131" spans="2:7" x14ac:dyDescent="0.4">
      <c r="B131" s="15"/>
      <c r="C131" s="24" t="s">
        <v>126</v>
      </c>
      <c r="D131" s="25"/>
      <c r="E131" s="26">
        <f xml:space="preserve"> +E119 - E130</f>
        <v>50781197</v>
      </c>
      <c r="F131" s="26">
        <f xml:space="preserve"> +F119 - F130</f>
        <v>-5087667</v>
      </c>
      <c r="G131" s="26">
        <f t="shared" si="1"/>
        <v>55868864</v>
      </c>
    </row>
    <row r="132" spans="2:7" x14ac:dyDescent="0.4">
      <c r="B132" s="18" t="s">
        <v>127</v>
      </c>
      <c r="C132" s="27"/>
      <c r="D132" s="28"/>
      <c r="E132" s="29">
        <f xml:space="preserve"> +E109 +E131</f>
        <v>46133247</v>
      </c>
      <c r="F132" s="29">
        <f xml:space="preserve"> +F109 +F131</f>
        <v>-8995176</v>
      </c>
      <c r="G132" s="29">
        <f t="shared" si="1"/>
        <v>55128423</v>
      </c>
    </row>
    <row r="133" spans="2:7" x14ac:dyDescent="0.4">
      <c r="B133" s="30" t="s">
        <v>128</v>
      </c>
      <c r="C133" s="27" t="s">
        <v>129</v>
      </c>
      <c r="D133" s="28"/>
      <c r="E133" s="29">
        <v>40484609</v>
      </c>
      <c r="F133" s="29">
        <v>49479785</v>
      </c>
      <c r="G133" s="29">
        <f t="shared" si="1"/>
        <v>-8995176</v>
      </c>
    </row>
    <row r="134" spans="2:7" x14ac:dyDescent="0.4">
      <c r="B134" s="31"/>
      <c r="C134" s="27" t="s">
        <v>130</v>
      </c>
      <c r="D134" s="28"/>
      <c r="E134" s="29">
        <f xml:space="preserve"> +E132 +E133</f>
        <v>86617856</v>
      </c>
      <c r="F134" s="29">
        <f xml:space="preserve"> +F132 +F133</f>
        <v>40484609</v>
      </c>
      <c r="G134" s="29">
        <f t="shared" si="1"/>
        <v>46133247</v>
      </c>
    </row>
    <row r="135" spans="2:7" x14ac:dyDescent="0.4">
      <c r="B135" s="31"/>
      <c r="C135" s="27" t="s">
        <v>131</v>
      </c>
      <c r="D135" s="28"/>
      <c r="E135" s="29"/>
      <c r="F135" s="29"/>
      <c r="G135" s="29">
        <f t="shared" ref="G135:G143" si="2">E135-F135</f>
        <v>0</v>
      </c>
    </row>
    <row r="136" spans="2:7" x14ac:dyDescent="0.4">
      <c r="B136" s="31"/>
      <c r="C136" s="27" t="s">
        <v>132</v>
      </c>
      <c r="D136" s="28"/>
      <c r="E136" s="29">
        <f>+E137+E138</f>
        <v>0</v>
      </c>
      <c r="F136" s="29">
        <f>+F137+F138</f>
        <v>0</v>
      </c>
      <c r="G136" s="29">
        <f t="shared" si="2"/>
        <v>0</v>
      </c>
    </row>
    <row r="137" spans="2:7" x14ac:dyDescent="0.4">
      <c r="B137" s="31"/>
      <c r="C137" s="32" t="s">
        <v>133</v>
      </c>
      <c r="D137" s="25"/>
      <c r="E137" s="26"/>
      <c r="F137" s="26"/>
      <c r="G137" s="26">
        <f t="shared" si="2"/>
        <v>0</v>
      </c>
    </row>
    <row r="138" spans="2:7" x14ac:dyDescent="0.4">
      <c r="B138" s="31"/>
      <c r="C138" s="32" t="s">
        <v>134</v>
      </c>
      <c r="D138" s="25"/>
      <c r="E138" s="26"/>
      <c r="F138" s="26"/>
      <c r="G138" s="26">
        <f t="shared" si="2"/>
        <v>0</v>
      </c>
    </row>
    <row r="139" spans="2:7" x14ac:dyDescent="0.4">
      <c r="B139" s="31"/>
      <c r="C139" s="27" t="s">
        <v>135</v>
      </c>
      <c r="D139" s="28"/>
      <c r="E139" s="29">
        <f>+E140+E141+E142</f>
        <v>0</v>
      </c>
      <c r="F139" s="29">
        <f>+F140+F141+F142</f>
        <v>0</v>
      </c>
      <c r="G139" s="29">
        <f t="shared" si="2"/>
        <v>0</v>
      </c>
    </row>
    <row r="140" spans="2:7" x14ac:dyDescent="0.4">
      <c r="B140" s="31"/>
      <c r="C140" s="32" t="s">
        <v>136</v>
      </c>
      <c r="D140" s="25"/>
      <c r="E140" s="26"/>
      <c r="F140" s="26"/>
      <c r="G140" s="26">
        <f t="shared" si="2"/>
        <v>0</v>
      </c>
    </row>
    <row r="141" spans="2:7" x14ac:dyDescent="0.4">
      <c r="B141" s="31"/>
      <c r="C141" s="32" t="s">
        <v>137</v>
      </c>
      <c r="D141" s="25"/>
      <c r="E141" s="26"/>
      <c r="F141" s="26"/>
      <c r="G141" s="26">
        <f t="shared" si="2"/>
        <v>0</v>
      </c>
    </row>
    <row r="142" spans="2:7" x14ac:dyDescent="0.4">
      <c r="B142" s="31"/>
      <c r="C142" s="32" t="s">
        <v>138</v>
      </c>
      <c r="D142" s="25"/>
      <c r="E142" s="26"/>
      <c r="F142" s="26"/>
      <c r="G142" s="26">
        <f t="shared" si="2"/>
        <v>0</v>
      </c>
    </row>
    <row r="143" spans="2:7" x14ac:dyDescent="0.4">
      <c r="B143" s="33"/>
      <c r="C143" s="27" t="s">
        <v>139</v>
      </c>
      <c r="D143" s="28"/>
      <c r="E143" s="29">
        <f xml:space="preserve"> +E134 +E135 +E136 - E139</f>
        <v>86617856</v>
      </c>
      <c r="F143" s="29">
        <f xml:space="preserve"> +F134 +F135 +F136 - F139</f>
        <v>40484609</v>
      </c>
      <c r="G143" s="29">
        <f t="shared" si="2"/>
        <v>46133247</v>
      </c>
    </row>
  </sheetData>
  <mergeCells count="13">
    <mergeCell ref="B133:B143"/>
    <mergeCell ref="B96:B108"/>
    <mergeCell ref="C96:C102"/>
    <mergeCell ref="C103:C107"/>
    <mergeCell ref="B110:B131"/>
    <mergeCell ref="C110:C119"/>
    <mergeCell ref="C120:C130"/>
    <mergeCell ref="B2:G2"/>
    <mergeCell ref="B3:G3"/>
    <mergeCell ref="B5:D5"/>
    <mergeCell ref="B6:B95"/>
    <mergeCell ref="C6:C42"/>
    <mergeCell ref="C43:C94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660B-C035-4CDD-B6F7-6406ED96DB81}">
  <sheetPr>
    <pageSetUpPr fitToPage="1"/>
  </sheetPr>
  <dimension ref="B1:G14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143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+E7+E11+E14+E17+E20+E26</f>
        <v>28899457</v>
      </c>
      <c r="F6" s="11">
        <f>+F7+F11+F14+F17+F20+F26</f>
        <v>31728492</v>
      </c>
      <c r="G6" s="11">
        <f>E6-F6</f>
        <v>-2829035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</f>
        <v>25986629</v>
      </c>
      <c r="F11" s="14">
        <f>+F12+F13</f>
        <v>28172242</v>
      </c>
      <c r="G11" s="14">
        <f t="shared" si="0"/>
        <v>-2185613</v>
      </c>
    </row>
    <row r="12" spans="2:7" x14ac:dyDescent="0.4">
      <c r="B12" s="12"/>
      <c r="C12" s="12"/>
      <c r="D12" s="13" t="s">
        <v>12</v>
      </c>
      <c r="E12" s="14">
        <v>23365605</v>
      </c>
      <c r="F12" s="14">
        <v>25301816</v>
      </c>
      <c r="G12" s="14">
        <f t="shared" si="0"/>
        <v>-1936211</v>
      </c>
    </row>
    <row r="13" spans="2:7" x14ac:dyDescent="0.4">
      <c r="B13" s="12"/>
      <c r="C13" s="12"/>
      <c r="D13" s="13" t="s">
        <v>16</v>
      </c>
      <c r="E13" s="14">
        <v>2621024</v>
      </c>
      <c r="F13" s="14">
        <v>2870426</v>
      </c>
      <c r="G13" s="14">
        <f t="shared" si="0"/>
        <v>-249402</v>
      </c>
    </row>
    <row r="14" spans="2:7" x14ac:dyDescent="0.4">
      <c r="B14" s="12"/>
      <c r="C14" s="12"/>
      <c r="D14" s="13" t="s">
        <v>17</v>
      </c>
      <c r="E14" s="14">
        <f>+E15+E16</f>
        <v>0</v>
      </c>
      <c r="F14" s="14">
        <f>+F15+F16</f>
        <v>0</v>
      </c>
      <c r="G14" s="14">
        <f t="shared" si="0"/>
        <v>0</v>
      </c>
    </row>
    <row r="15" spans="2:7" x14ac:dyDescent="0.4">
      <c r="B15" s="12"/>
      <c r="C15" s="12"/>
      <c r="D15" s="13" t="s">
        <v>12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16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18</v>
      </c>
      <c r="E17" s="14">
        <f>+E18+E19</f>
        <v>0</v>
      </c>
      <c r="F17" s="14">
        <f>+F18+F19</f>
        <v>0</v>
      </c>
      <c r="G17" s="14">
        <f t="shared" si="0"/>
        <v>0</v>
      </c>
    </row>
    <row r="18" spans="2:7" x14ac:dyDescent="0.4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20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21</v>
      </c>
      <c r="E20" s="14">
        <f>+E21+E22+E23+E24+E25</f>
        <v>0</v>
      </c>
      <c r="F20" s="14">
        <f>+F21+F22+F23+F24+F25</f>
        <v>0</v>
      </c>
      <c r="G20" s="14">
        <f t="shared" si="0"/>
        <v>0</v>
      </c>
    </row>
    <row r="21" spans="2:7" x14ac:dyDescent="0.4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24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25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x14ac:dyDescent="0.4">
      <c r="B26" s="12"/>
      <c r="C26" s="12"/>
      <c r="D26" s="13" t="s">
        <v>27</v>
      </c>
      <c r="E26" s="14">
        <f>+E27+E28+E29+E30+E31+E32+E33</f>
        <v>2912828</v>
      </c>
      <c r="F26" s="14">
        <f>+F27+F28+F29+F30+F31+F32+F33</f>
        <v>3556250</v>
      </c>
      <c r="G26" s="14">
        <f t="shared" si="0"/>
        <v>-643422</v>
      </c>
    </row>
    <row r="27" spans="2:7" x14ac:dyDescent="0.4">
      <c r="B27" s="12"/>
      <c r="C27" s="12"/>
      <c r="D27" s="13" t="s">
        <v>28</v>
      </c>
      <c r="E27" s="14">
        <v>79614</v>
      </c>
      <c r="F27" s="14">
        <v>23000</v>
      </c>
      <c r="G27" s="14">
        <f t="shared" si="0"/>
        <v>56614</v>
      </c>
    </row>
    <row r="28" spans="2:7" x14ac:dyDescent="0.4">
      <c r="B28" s="12"/>
      <c r="C28" s="12"/>
      <c r="D28" s="13" t="s">
        <v>29</v>
      </c>
      <c r="E28" s="14">
        <v>10000</v>
      </c>
      <c r="F28" s="14">
        <v>12000</v>
      </c>
      <c r="G28" s="14">
        <f t="shared" si="0"/>
        <v>-2000</v>
      </c>
    </row>
    <row r="29" spans="2:7" x14ac:dyDescent="0.4">
      <c r="B29" s="12"/>
      <c r="C29" s="12"/>
      <c r="D29" s="13" t="s">
        <v>30</v>
      </c>
      <c r="E29" s="14">
        <v>2823214</v>
      </c>
      <c r="F29" s="14">
        <v>3521250</v>
      </c>
      <c r="G29" s="14">
        <f t="shared" si="0"/>
        <v>-698036</v>
      </c>
    </row>
    <row r="30" spans="2:7" x14ac:dyDescent="0.4">
      <c r="B30" s="12"/>
      <c r="C30" s="12"/>
      <c r="D30" s="13" t="s">
        <v>31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33</v>
      </c>
      <c r="E32" s="14"/>
      <c r="F32" s="14"/>
      <c r="G32" s="14">
        <f t="shared" si="0"/>
        <v>0</v>
      </c>
    </row>
    <row r="33" spans="2:7" x14ac:dyDescent="0.4">
      <c r="B33" s="12"/>
      <c r="C33" s="12"/>
      <c r="D33" s="13" t="s">
        <v>34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35</v>
      </c>
      <c r="E34" s="14">
        <f>+E35</f>
        <v>0</v>
      </c>
      <c r="F34" s="14">
        <f>+F35</f>
        <v>0</v>
      </c>
      <c r="G34" s="14">
        <f t="shared" si="0"/>
        <v>0</v>
      </c>
    </row>
    <row r="35" spans="2:7" x14ac:dyDescent="0.4">
      <c r="B35" s="12"/>
      <c r="C35" s="12"/>
      <c r="D35" s="13" t="s">
        <v>36</v>
      </c>
      <c r="E35" s="14">
        <f>+E36+E37+E38+E39+E40</f>
        <v>0</v>
      </c>
      <c r="F35" s="14">
        <f>+F36+F37+F38+F39+F40</f>
        <v>0</v>
      </c>
      <c r="G35" s="14">
        <f t="shared" si="0"/>
        <v>0</v>
      </c>
    </row>
    <row r="36" spans="2:7" x14ac:dyDescent="0.4">
      <c r="B36" s="12"/>
      <c r="C36" s="12"/>
      <c r="D36" s="13" t="s">
        <v>37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26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28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29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34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5"/>
      <c r="D42" s="16" t="s">
        <v>39</v>
      </c>
      <c r="E42" s="17">
        <f>+E6+E34+E41</f>
        <v>28899457</v>
      </c>
      <c r="F42" s="17">
        <f>+F6+F34+F41</f>
        <v>31728492</v>
      </c>
      <c r="G42" s="17">
        <f t="shared" si="0"/>
        <v>-2829035</v>
      </c>
    </row>
    <row r="43" spans="2:7" x14ac:dyDescent="0.4">
      <c r="B43" s="12"/>
      <c r="C43" s="9" t="s">
        <v>40</v>
      </c>
      <c r="D43" s="13" t="s">
        <v>41</v>
      </c>
      <c r="E43" s="14">
        <f>+E44+E45+E46+E47+E48+E49+E50</f>
        <v>29246255</v>
      </c>
      <c r="F43" s="14">
        <f>+F44+F45+F46+F47+F48+F49+F50</f>
        <v>28423120</v>
      </c>
      <c r="G43" s="14">
        <f t="shared" si="0"/>
        <v>823135</v>
      </c>
    </row>
    <row r="44" spans="2:7" x14ac:dyDescent="0.4">
      <c r="B44" s="12"/>
      <c r="C44" s="12"/>
      <c r="D44" s="13" t="s">
        <v>42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43</v>
      </c>
      <c r="E45" s="14">
        <v>13372651</v>
      </c>
      <c r="F45" s="14">
        <v>13297483</v>
      </c>
      <c r="G45" s="14">
        <f t="shared" si="0"/>
        <v>75168</v>
      </c>
    </row>
    <row r="46" spans="2:7" x14ac:dyDescent="0.4">
      <c r="B46" s="12"/>
      <c r="C46" s="12"/>
      <c r="D46" s="13" t="s">
        <v>44</v>
      </c>
      <c r="E46" s="14">
        <v>2083000</v>
      </c>
      <c r="F46" s="14">
        <v>2071200</v>
      </c>
      <c r="G46" s="14">
        <f t="shared" si="0"/>
        <v>11800</v>
      </c>
    </row>
    <row r="47" spans="2:7" x14ac:dyDescent="0.4">
      <c r="B47" s="12"/>
      <c r="C47" s="12"/>
      <c r="D47" s="13" t="s">
        <v>45</v>
      </c>
      <c r="E47" s="14">
        <v>9509330</v>
      </c>
      <c r="F47" s="14">
        <v>8949984</v>
      </c>
      <c r="G47" s="14">
        <f t="shared" si="0"/>
        <v>559346</v>
      </c>
    </row>
    <row r="48" spans="2:7" x14ac:dyDescent="0.4">
      <c r="B48" s="12"/>
      <c r="C48" s="12"/>
      <c r="D48" s="13" t="s">
        <v>46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47</v>
      </c>
      <c r="E49" s="14">
        <v>455000</v>
      </c>
      <c r="F49" s="14">
        <v>445000</v>
      </c>
      <c r="G49" s="14">
        <f t="shared" si="0"/>
        <v>10000</v>
      </c>
    </row>
    <row r="50" spans="2:7" x14ac:dyDescent="0.4">
      <c r="B50" s="12"/>
      <c r="C50" s="12"/>
      <c r="D50" s="13" t="s">
        <v>48</v>
      </c>
      <c r="E50" s="14">
        <v>3826274</v>
      </c>
      <c r="F50" s="14">
        <v>3659453</v>
      </c>
      <c r="G50" s="14">
        <f t="shared" si="0"/>
        <v>166821</v>
      </c>
    </row>
    <row r="51" spans="2:7" x14ac:dyDescent="0.4">
      <c r="B51" s="12"/>
      <c r="C51" s="12"/>
      <c r="D51" s="13" t="s">
        <v>49</v>
      </c>
      <c r="E51" s="14">
        <f>+E52+E53+E54+E55+E56+E57+E58+E59+E60+E61+E62+E63+E64+E65+E66</f>
        <v>1349006</v>
      </c>
      <c r="F51" s="14">
        <f>+F52+F53+F54+F55+F56+F57+F58+F59+F60+F61+F62+F63+F64+F65+F66</f>
        <v>1414906</v>
      </c>
      <c r="G51" s="14">
        <f t="shared" si="0"/>
        <v>-65900</v>
      </c>
    </row>
    <row r="52" spans="2:7" x14ac:dyDescent="0.4">
      <c r="B52" s="12"/>
      <c r="C52" s="12"/>
      <c r="D52" s="13" t="s">
        <v>50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51</v>
      </c>
      <c r="E53" s="14">
        <v>3875</v>
      </c>
      <c r="F53" s="14">
        <v>3488</v>
      </c>
      <c r="G53" s="14">
        <f t="shared" si="0"/>
        <v>387</v>
      </c>
    </row>
    <row r="54" spans="2:7" x14ac:dyDescent="0.4">
      <c r="B54" s="12"/>
      <c r="C54" s="12"/>
      <c r="D54" s="13" t="s">
        <v>52</v>
      </c>
      <c r="E54" s="14"/>
      <c r="F54" s="14"/>
      <c r="G54" s="14">
        <f t="shared" si="0"/>
        <v>0</v>
      </c>
    </row>
    <row r="55" spans="2:7" x14ac:dyDescent="0.4">
      <c r="B55" s="12"/>
      <c r="C55" s="12"/>
      <c r="D55" s="13" t="s">
        <v>53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54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55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56</v>
      </c>
      <c r="E58" s="14"/>
      <c r="F58" s="14"/>
      <c r="G58" s="14">
        <f t="shared" si="0"/>
        <v>0</v>
      </c>
    </row>
    <row r="59" spans="2:7" x14ac:dyDescent="0.4">
      <c r="B59" s="12"/>
      <c r="C59" s="12"/>
      <c r="D59" s="13" t="s">
        <v>57</v>
      </c>
      <c r="E59" s="14"/>
      <c r="F59" s="14"/>
      <c r="G59" s="14">
        <f t="shared" si="0"/>
        <v>0</v>
      </c>
    </row>
    <row r="60" spans="2:7" x14ac:dyDescent="0.4">
      <c r="B60" s="12"/>
      <c r="C60" s="12"/>
      <c r="D60" s="13" t="s">
        <v>58</v>
      </c>
      <c r="E60" s="14"/>
      <c r="F60" s="14">
        <v>665903</v>
      </c>
      <c r="G60" s="14">
        <f t="shared" si="0"/>
        <v>-665903</v>
      </c>
    </row>
    <row r="61" spans="2:7" x14ac:dyDescent="0.4">
      <c r="B61" s="12"/>
      <c r="C61" s="12"/>
      <c r="D61" s="13" t="s">
        <v>59</v>
      </c>
      <c r="E61" s="14">
        <v>129743</v>
      </c>
      <c r="F61" s="14">
        <v>331130</v>
      </c>
      <c r="G61" s="14">
        <f t="shared" si="0"/>
        <v>-201387</v>
      </c>
    </row>
    <row r="62" spans="2:7" x14ac:dyDescent="0.4">
      <c r="B62" s="12"/>
      <c r="C62" s="12"/>
      <c r="D62" s="13" t="s">
        <v>60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61</v>
      </c>
      <c r="E63" s="14">
        <v>410608</v>
      </c>
      <c r="F63" s="14">
        <v>414385</v>
      </c>
      <c r="G63" s="14">
        <f t="shared" si="0"/>
        <v>-3777</v>
      </c>
    </row>
    <row r="64" spans="2:7" x14ac:dyDescent="0.4">
      <c r="B64" s="12"/>
      <c r="C64" s="12"/>
      <c r="D64" s="13" t="s">
        <v>62</v>
      </c>
      <c r="E64" s="14">
        <v>804780</v>
      </c>
      <c r="F64" s="14"/>
      <c r="G64" s="14">
        <f t="shared" si="0"/>
        <v>804780</v>
      </c>
    </row>
    <row r="65" spans="2:7" x14ac:dyDescent="0.4">
      <c r="B65" s="12"/>
      <c r="C65" s="12"/>
      <c r="D65" s="13" t="s">
        <v>63</v>
      </c>
      <c r="E65" s="14"/>
      <c r="F65" s="14"/>
      <c r="G65" s="14">
        <f t="shared" si="0"/>
        <v>0</v>
      </c>
    </row>
    <row r="66" spans="2:7" x14ac:dyDescent="0.4">
      <c r="B66" s="12"/>
      <c r="C66" s="12"/>
      <c r="D66" s="13" t="s">
        <v>64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65</v>
      </c>
      <c r="E67" s="14">
        <f>+E68+E69+E70+E71+E72+E73+E74+E75+E76+E77+E78+E79+E80+E81+E82+E83+E84+E85+E86+E87+E88+E89</f>
        <v>2789372</v>
      </c>
      <c r="F67" s="14">
        <f>+F68+F69+F70+F71+F72+F73+F74+F75+F76+F77+F78+F79+F80+F81+F82+F83+F84+F85+F86+F87+F88+F89</f>
        <v>2611461</v>
      </c>
      <c r="G67" s="14">
        <f t="shared" si="0"/>
        <v>177911</v>
      </c>
    </row>
    <row r="68" spans="2:7" x14ac:dyDescent="0.4">
      <c r="B68" s="12"/>
      <c r="C68" s="12"/>
      <c r="D68" s="13" t="s">
        <v>66</v>
      </c>
      <c r="E68" s="14">
        <v>159736</v>
      </c>
      <c r="F68" s="14">
        <v>135224</v>
      </c>
      <c r="G68" s="14">
        <f t="shared" si="0"/>
        <v>24512</v>
      </c>
    </row>
    <row r="69" spans="2:7" x14ac:dyDescent="0.4">
      <c r="B69" s="12"/>
      <c r="C69" s="12"/>
      <c r="D69" s="13" t="s">
        <v>67</v>
      </c>
      <c r="E69" s="14">
        <v>236183</v>
      </c>
      <c r="F69" s="14">
        <v>30795</v>
      </c>
      <c r="G69" s="14">
        <f t="shared" si="0"/>
        <v>205388</v>
      </c>
    </row>
    <row r="70" spans="2:7" x14ac:dyDescent="0.4">
      <c r="B70" s="12"/>
      <c r="C70" s="12"/>
      <c r="D70" s="13" t="s">
        <v>68</v>
      </c>
      <c r="E70" s="14"/>
      <c r="F70" s="14"/>
      <c r="G70" s="14">
        <f t="shared" si="0"/>
        <v>0</v>
      </c>
    </row>
    <row r="71" spans="2:7" x14ac:dyDescent="0.4">
      <c r="B71" s="12"/>
      <c r="C71" s="12"/>
      <c r="D71" s="13" t="s">
        <v>69</v>
      </c>
      <c r="E71" s="14">
        <v>1800</v>
      </c>
      <c r="F71" s="14">
        <v>2333</v>
      </c>
      <c r="G71" s="14">
        <f t="shared" ref="G71:G134" si="1">E71-F71</f>
        <v>-533</v>
      </c>
    </row>
    <row r="72" spans="2:7" x14ac:dyDescent="0.4">
      <c r="B72" s="12"/>
      <c r="C72" s="12"/>
      <c r="D72" s="13" t="s">
        <v>70</v>
      </c>
      <c r="E72" s="14">
        <v>29137</v>
      </c>
      <c r="F72" s="14">
        <v>15029</v>
      </c>
      <c r="G72" s="14">
        <f t="shared" si="1"/>
        <v>14108</v>
      </c>
    </row>
    <row r="73" spans="2:7" x14ac:dyDescent="0.4">
      <c r="B73" s="12"/>
      <c r="C73" s="12"/>
      <c r="D73" s="13" t="s">
        <v>71</v>
      </c>
      <c r="E73" s="14">
        <v>37610</v>
      </c>
      <c r="F73" s="14">
        <v>26862</v>
      </c>
      <c r="G73" s="14">
        <f t="shared" si="1"/>
        <v>10748</v>
      </c>
    </row>
    <row r="74" spans="2:7" x14ac:dyDescent="0.4">
      <c r="B74" s="12"/>
      <c r="C74" s="12"/>
      <c r="D74" s="13" t="s">
        <v>57</v>
      </c>
      <c r="E74" s="14"/>
      <c r="F74" s="14"/>
      <c r="G74" s="14">
        <f t="shared" si="1"/>
        <v>0</v>
      </c>
    </row>
    <row r="75" spans="2:7" x14ac:dyDescent="0.4">
      <c r="B75" s="12"/>
      <c r="C75" s="12"/>
      <c r="D75" s="13" t="s">
        <v>58</v>
      </c>
      <c r="E75" s="14"/>
      <c r="F75" s="14">
        <v>6890</v>
      </c>
      <c r="G75" s="14">
        <f t="shared" si="1"/>
        <v>-6890</v>
      </c>
    </row>
    <row r="76" spans="2:7" x14ac:dyDescent="0.4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73</v>
      </c>
      <c r="E77" s="14">
        <v>178532</v>
      </c>
      <c r="F77" s="14">
        <v>179584</v>
      </c>
      <c r="G77" s="14">
        <f t="shared" si="1"/>
        <v>-1052</v>
      </c>
    </row>
    <row r="78" spans="2:7" x14ac:dyDescent="0.4">
      <c r="B78" s="12"/>
      <c r="C78" s="12"/>
      <c r="D78" s="13" t="s">
        <v>74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76</v>
      </c>
      <c r="E80" s="14"/>
      <c r="F80" s="14"/>
      <c r="G80" s="14">
        <f t="shared" si="1"/>
        <v>0</v>
      </c>
    </row>
    <row r="81" spans="2:7" x14ac:dyDescent="0.4">
      <c r="B81" s="12"/>
      <c r="C81" s="12"/>
      <c r="D81" s="13" t="s">
        <v>77</v>
      </c>
      <c r="E81" s="14">
        <v>45980</v>
      </c>
      <c r="F81" s="14">
        <v>58840</v>
      </c>
      <c r="G81" s="14">
        <f t="shared" si="1"/>
        <v>-12860</v>
      </c>
    </row>
    <row r="82" spans="2:7" x14ac:dyDescent="0.4">
      <c r="B82" s="12"/>
      <c r="C82" s="12"/>
      <c r="D82" s="13" t="s">
        <v>60</v>
      </c>
      <c r="E82" s="14">
        <v>158914</v>
      </c>
      <c r="F82" s="14">
        <v>260984</v>
      </c>
      <c r="G82" s="14">
        <f t="shared" si="1"/>
        <v>-102070</v>
      </c>
    </row>
    <row r="83" spans="2:7" x14ac:dyDescent="0.4">
      <c r="B83" s="12"/>
      <c r="C83" s="12"/>
      <c r="D83" s="13" t="s">
        <v>61</v>
      </c>
      <c r="E83" s="14">
        <v>58410</v>
      </c>
      <c r="F83" s="14"/>
      <c r="G83" s="14">
        <f t="shared" si="1"/>
        <v>58410</v>
      </c>
    </row>
    <row r="84" spans="2:7" x14ac:dyDescent="0.4">
      <c r="B84" s="12"/>
      <c r="C84" s="12"/>
      <c r="D84" s="13" t="s">
        <v>78</v>
      </c>
      <c r="E84" s="14">
        <v>1495000</v>
      </c>
      <c r="F84" s="14">
        <v>1380000</v>
      </c>
      <c r="G84" s="14">
        <f t="shared" si="1"/>
        <v>115000</v>
      </c>
    </row>
    <row r="85" spans="2:7" x14ac:dyDescent="0.4">
      <c r="B85" s="12"/>
      <c r="C85" s="12"/>
      <c r="D85" s="13" t="s">
        <v>79</v>
      </c>
      <c r="E85" s="14">
        <v>6050</v>
      </c>
      <c r="F85" s="14"/>
      <c r="G85" s="14">
        <f t="shared" si="1"/>
        <v>6050</v>
      </c>
    </row>
    <row r="86" spans="2:7" x14ac:dyDescent="0.4">
      <c r="B86" s="12"/>
      <c r="C86" s="12"/>
      <c r="D86" s="13" t="s">
        <v>80</v>
      </c>
      <c r="E86" s="14">
        <v>370020</v>
      </c>
      <c r="F86" s="14">
        <v>502920</v>
      </c>
      <c r="G86" s="14">
        <f t="shared" si="1"/>
        <v>-132900</v>
      </c>
    </row>
    <row r="87" spans="2:7" x14ac:dyDescent="0.4">
      <c r="B87" s="12"/>
      <c r="C87" s="12"/>
      <c r="D87" s="13" t="s">
        <v>81</v>
      </c>
      <c r="E87" s="14"/>
      <c r="F87" s="14"/>
      <c r="G87" s="14">
        <f t="shared" si="1"/>
        <v>0</v>
      </c>
    </row>
    <row r="88" spans="2:7" x14ac:dyDescent="0.4">
      <c r="B88" s="12"/>
      <c r="C88" s="12"/>
      <c r="D88" s="13" t="s">
        <v>82</v>
      </c>
      <c r="E88" s="14">
        <v>12000</v>
      </c>
      <c r="F88" s="14">
        <v>12000</v>
      </c>
      <c r="G88" s="14">
        <f t="shared" si="1"/>
        <v>0</v>
      </c>
    </row>
    <row r="89" spans="2:7" x14ac:dyDescent="0.4">
      <c r="B89" s="12"/>
      <c r="C89" s="12"/>
      <c r="D89" s="13" t="s">
        <v>64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83</v>
      </c>
      <c r="E90" s="14"/>
      <c r="F90" s="14"/>
      <c r="G90" s="14">
        <f t="shared" si="1"/>
        <v>0</v>
      </c>
    </row>
    <row r="91" spans="2:7" x14ac:dyDescent="0.4">
      <c r="B91" s="12"/>
      <c r="C91" s="12"/>
      <c r="D91" s="13" t="s">
        <v>84</v>
      </c>
      <c r="E91" s="14">
        <v>1541191</v>
      </c>
      <c r="F91" s="14">
        <v>1648900</v>
      </c>
      <c r="G91" s="14">
        <f t="shared" si="1"/>
        <v>-107709</v>
      </c>
    </row>
    <row r="92" spans="2:7" x14ac:dyDescent="0.4">
      <c r="B92" s="12"/>
      <c r="C92" s="12"/>
      <c r="D92" s="13" t="s">
        <v>85</v>
      </c>
      <c r="E92" s="14">
        <v>-1184792</v>
      </c>
      <c r="F92" s="14">
        <v>-1292500</v>
      </c>
      <c r="G92" s="14">
        <f t="shared" si="1"/>
        <v>107708</v>
      </c>
    </row>
    <row r="93" spans="2:7" x14ac:dyDescent="0.4">
      <c r="B93" s="12"/>
      <c r="C93" s="12"/>
      <c r="D93" s="13" t="s">
        <v>86</v>
      </c>
      <c r="E93" s="14"/>
      <c r="F93" s="14"/>
      <c r="G93" s="14">
        <f t="shared" si="1"/>
        <v>0</v>
      </c>
    </row>
    <row r="94" spans="2:7" x14ac:dyDescent="0.4">
      <c r="B94" s="12"/>
      <c r="C94" s="15"/>
      <c r="D94" s="16" t="s">
        <v>87</v>
      </c>
      <c r="E94" s="17">
        <f>+E43+E51+E67+E90+E91+E92+E93</f>
        <v>33741032</v>
      </c>
      <c r="F94" s="17">
        <f>+F43+F51+F67+F90+F91+F92+F93</f>
        <v>32805887</v>
      </c>
      <c r="G94" s="17">
        <f t="shared" si="1"/>
        <v>935145</v>
      </c>
    </row>
    <row r="95" spans="2:7" x14ac:dyDescent="0.4">
      <c r="B95" s="15"/>
      <c r="C95" s="18" t="s">
        <v>88</v>
      </c>
      <c r="D95" s="19"/>
      <c r="E95" s="20">
        <f xml:space="preserve"> +E42 - E94</f>
        <v>-4841575</v>
      </c>
      <c r="F95" s="20">
        <f xml:space="preserve"> +F42 - F94</f>
        <v>-1077395</v>
      </c>
      <c r="G95" s="20">
        <f t="shared" si="1"/>
        <v>-3764180</v>
      </c>
    </row>
    <row r="96" spans="2:7" x14ac:dyDescent="0.4">
      <c r="B96" s="9" t="s">
        <v>89</v>
      </c>
      <c r="C96" s="9" t="s">
        <v>9</v>
      </c>
      <c r="D96" s="13" t="s">
        <v>90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91</v>
      </c>
      <c r="E97" s="14">
        <v>2952</v>
      </c>
      <c r="F97" s="14">
        <v>88</v>
      </c>
      <c r="G97" s="14">
        <f t="shared" si="1"/>
        <v>2864</v>
      </c>
    </row>
    <row r="98" spans="2:7" x14ac:dyDescent="0.4">
      <c r="B98" s="12"/>
      <c r="C98" s="12"/>
      <c r="D98" s="13" t="s">
        <v>92</v>
      </c>
      <c r="E98" s="14">
        <f>+E99+E100+E101</f>
        <v>80578</v>
      </c>
      <c r="F98" s="14">
        <f>+F99+F100+F101</f>
        <v>4500</v>
      </c>
      <c r="G98" s="14">
        <f t="shared" si="1"/>
        <v>76078</v>
      </c>
    </row>
    <row r="99" spans="2:7" x14ac:dyDescent="0.4">
      <c r="B99" s="12"/>
      <c r="C99" s="12"/>
      <c r="D99" s="13" t="s">
        <v>93</v>
      </c>
      <c r="E99" s="14">
        <v>4500</v>
      </c>
      <c r="F99" s="14">
        <v>4500</v>
      </c>
      <c r="G99" s="14">
        <f t="shared" si="1"/>
        <v>0</v>
      </c>
    </row>
    <row r="100" spans="2:7" x14ac:dyDescent="0.4">
      <c r="B100" s="12"/>
      <c r="C100" s="12"/>
      <c r="D100" s="13" t="s">
        <v>94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95</v>
      </c>
      <c r="E101" s="14">
        <v>76078</v>
      </c>
      <c r="F101" s="14"/>
      <c r="G101" s="14">
        <f t="shared" si="1"/>
        <v>76078</v>
      </c>
    </row>
    <row r="102" spans="2:7" x14ac:dyDescent="0.4">
      <c r="B102" s="12"/>
      <c r="C102" s="15"/>
      <c r="D102" s="16" t="s">
        <v>96</v>
      </c>
      <c r="E102" s="17">
        <f>+E96+E97+E98</f>
        <v>83530</v>
      </c>
      <c r="F102" s="17">
        <f>+F96+F97+F98</f>
        <v>4588</v>
      </c>
      <c r="G102" s="17">
        <f t="shared" si="1"/>
        <v>78942</v>
      </c>
    </row>
    <row r="103" spans="2:7" x14ac:dyDescent="0.4">
      <c r="B103" s="12"/>
      <c r="C103" s="9" t="s">
        <v>40</v>
      </c>
      <c r="D103" s="13" t="s">
        <v>97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98</v>
      </c>
      <c r="E104" s="14">
        <f>+E105+E106</f>
        <v>0</v>
      </c>
      <c r="F104" s="14">
        <f>+F105+F106</f>
        <v>0</v>
      </c>
      <c r="G104" s="14">
        <f t="shared" si="1"/>
        <v>0</v>
      </c>
    </row>
    <row r="105" spans="2:7" x14ac:dyDescent="0.4">
      <c r="B105" s="12"/>
      <c r="C105" s="12"/>
      <c r="D105" s="13" t="s">
        <v>99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100</v>
      </c>
      <c r="E106" s="14"/>
      <c r="F106" s="14"/>
      <c r="G106" s="14">
        <f t="shared" si="1"/>
        <v>0</v>
      </c>
    </row>
    <row r="107" spans="2:7" x14ac:dyDescent="0.4">
      <c r="B107" s="12"/>
      <c r="C107" s="15"/>
      <c r="D107" s="16" t="s">
        <v>101</v>
      </c>
      <c r="E107" s="17">
        <f>+E103+E104</f>
        <v>0</v>
      </c>
      <c r="F107" s="17">
        <f>+F103+F104</f>
        <v>0</v>
      </c>
      <c r="G107" s="17">
        <f t="shared" si="1"/>
        <v>0</v>
      </c>
    </row>
    <row r="108" spans="2:7" x14ac:dyDescent="0.4">
      <c r="B108" s="15"/>
      <c r="C108" s="18" t="s">
        <v>102</v>
      </c>
      <c r="D108" s="21"/>
      <c r="E108" s="22">
        <f xml:space="preserve"> +E102 - E107</f>
        <v>83530</v>
      </c>
      <c r="F108" s="22">
        <f xml:space="preserve"> +F102 - F107</f>
        <v>4588</v>
      </c>
      <c r="G108" s="22">
        <f t="shared" si="1"/>
        <v>78942</v>
      </c>
    </row>
    <row r="109" spans="2:7" x14ac:dyDescent="0.4">
      <c r="B109" s="18" t="s">
        <v>103</v>
      </c>
      <c r="C109" s="23"/>
      <c r="D109" s="19"/>
      <c r="E109" s="20">
        <f xml:space="preserve"> +E95 +E108</f>
        <v>-4758045</v>
      </c>
      <c r="F109" s="20">
        <f xml:space="preserve"> +F95 +F108</f>
        <v>-1072807</v>
      </c>
      <c r="G109" s="20">
        <f t="shared" si="1"/>
        <v>-3685238</v>
      </c>
    </row>
    <row r="110" spans="2:7" x14ac:dyDescent="0.4">
      <c r="B110" s="9" t="s">
        <v>104</v>
      </c>
      <c r="C110" s="9" t="s">
        <v>9</v>
      </c>
      <c r="D110" s="13" t="s">
        <v>105</v>
      </c>
      <c r="E110" s="14">
        <f>+E111</f>
        <v>0</v>
      </c>
      <c r="F110" s="14">
        <f>+F111</f>
        <v>0</v>
      </c>
      <c r="G110" s="14">
        <f t="shared" si="1"/>
        <v>0</v>
      </c>
    </row>
    <row r="111" spans="2:7" x14ac:dyDescent="0.4">
      <c r="B111" s="12"/>
      <c r="C111" s="12"/>
      <c r="D111" s="13" t="s">
        <v>106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107</v>
      </c>
      <c r="E112" s="14">
        <f>+E113</f>
        <v>0</v>
      </c>
      <c r="F112" s="14">
        <f>+F113</f>
        <v>0</v>
      </c>
      <c r="G112" s="14">
        <f t="shared" si="1"/>
        <v>0</v>
      </c>
    </row>
    <row r="113" spans="2:7" x14ac:dyDescent="0.4">
      <c r="B113" s="12"/>
      <c r="C113" s="12"/>
      <c r="D113" s="13" t="s">
        <v>108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109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110</v>
      </c>
      <c r="E115" s="14">
        <v>13539518</v>
      </c>
      <c r="F115" s="14">
        <v>28963027</v>
      </c>
      <c r="G115" s="14">
        <f t="shared" si="1"/>
        <v>-15423509</v>
      </c>
    </row>
    <row r="116" spans="2:7" x14ac:dyDescent="0.4">
      <c r="B116" s="12"/>
      <c r="C116" s="12"/>
      <c r="D116" s="13" t="s">
        <v>111</v>
      </c>
      <c r="E116" s="14"/>
      <c r="F116" s="14"/>
      <c r="G116" s="14">
        <f t="shared" si="1"/>
        <v>0</v>
      </c>
    </row>
    <row r="117" spans="2:7" x14ac:dyDescent="0.4">
      <c r="B117" s="12"/>
      <c r="C117" s="12"/>
      <c r="D117" s="13" t="s">
        <v>112</v>
      </c>
      <c r="E117" s="14">
        <f>+E118</f>
        <v>0</v>
      </c>
      <c r="F117" s="14">
        <f>+F118</f>
        <v>0</v>
      </c>
      <c r="G117" s="14">
        <f t="shared" si="1"/>
        <v>0</v>
      </c>
    </row>
    <row r="118" spans="2:7" x14ac:dyDescent="0.4">
      <c r="B118" s="12"/>
      <c r="C118" s="12"/>
      <c r="D118" s="13" t="s">
        <v>113</v>
      </c>
      <c r="E118" s="14"/>
      <c r="F118" s="14"/>
      <c r="G118" s="14">
        <f t="shared" si="1"/>
        <v>0</v>
      </c>
    </row>
    <row r="119" spans="2:7" x14ac:dyDescent="0.4">
      <c r="B119" s="12"/>
      <c r="C119" s="15"/>
      <c r="D119" s="16" t="s">
        <v>114</v>
      </c>
      <c r="E119" s="17">
        <f>+E110+E112+E114+E115+E116+E117</f>
        <v>13539518</v>
      </c>
      <c r="F119" s="17">
        <f>+F110+F112+F114+F115+F116+F117</f>
        <v>28963027</v>
      </c>
      <c r="G119" s="17">
        <f t="shared" si="1"/>
        <v>-15423509</v>
      </c>
    </row>
    <row r="120" spans="2:7" x14ac:dyDescent="0.4">
      <c r="B120" s="12"/>
      <c r="C120" s="9" t="s">
        <v>40</v>
      </c>
      <c r="D120" s="13" t="s">
        <v>115</v>
      </c>
      <c r="E120" s="14">
        <f>+E121+E122+E123+E124</f>
        <v>0</v>
      </c>
      <c r="F120" s="14">
        <f>+F121+F122+F123+F124</f>
        <v>0</v>
      </c>
      <c r="G120" s="14">
        <f t="shared" si="1"/>
        <v>0</v>
      </c>
    </row>
    <row r="121" spans="2:7" x14ac:dyDescent="0.4">
      <c r="B121" s="12"/>
      <c r="C121" s="12"/>
      <c r="D121" s="13" t="s">
        <v>116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117</v>
      </c>
      <c r="E122" s="14"/>
      <c r="F122" s="14"/>
      <c r="G122" s="14">
        <f t="shared" si="1"/>
        <v>0</v>
      </c>
    </row>
    <row r="123" spans="2:7" x14ac:dyDescent="0.4">
      <c r="B123" s="12"/>
      <c r="C123" s="12"/>
      <c r="D123" s="13" t="s">
        <v>118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119</v>
      </c>
      <c r="E124" s="14"/>
      <c r="F124" s="14"/>
      <c r="G124" s="14">
        <f t="shared" si="1"/>
        <v>0</v>
      </c>
    </row>
    <row r="125" spans="2:7" x14ac:dyDescent="0.4">
      <c r="B125" s="12"/>
      <c r="C125" s="12"/>
      <c r="D125" s="13" t="s">
        <v>120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121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122</v>
      </c>
      <c r="E127" s="14">
        <v>35572016</v>
      </c>
      <c r="F127" s="14">
        <v>6000000</v>
      </c>
      <c r="G127" s="14">
        <f t="shared" si="1"/>
        <v>29572016</v>
      </c>
    </row>
    <row r="128" spans="2:7" x14ac:dyDescent="0.4">
      <c r="B128" s="12"/>
      <c r="C128" s="12"/>
      <c r="D128" s="13" t="s">
        <v>123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124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125</v>
      </c>
      <c r="E130" s="17">
        <f>+E120+E125+E126+E127+E128+E129</f>
        <v>35572016</v>
      </c>
      <c r="F130" s="17">
        <f>+F120+F125+F126+F127+F128+F129</f>
        <v>6000000</v>
      </c>
      <c r="G130" s="17">
        <f t="shared" si="1"/>
        <v>29572016</v>
      </c>
    </row>
    <row r="131" spans="2:7" x14ac:dyDescent="0.4">
      <c r="B131" s="15"/>
      <c r="C131" s="24" t="s">
        <v>126</v>
      </c>
      <c r="D131" s="25"/>
      <c r="E131" s="26">
        <f xml:space="preserve"> +E119 - E130</f>
        <v>-22032498</v>
      </c>
      <c r="F131" s="26">
        <f xml:space="preserve"> +F119 - F130</f>
        <v>22963027</v>
      </c>
      <c r="G131" s="26">
        <f t="shared" si="1"/>
        <v>-44995525</v>
      </c>
    </row>
    <row r="132" spans="2:7" x14ac:dyDescent="0.4">
      <c r="B132" s="18" t="s">
        <v>127</v>
      </c>
      <c r="C132" s="27"/>
      <c r="D132" s="28"/>
      <c r="E132" s="29">
        <f xml:space="preserve"> +E109 +E131</f>
        <v>-26790543</v>
      </c>
      <c r="F132" s="29">
        <f xml:space="preserve"> +F109 +F131</f>
        <v>21890220</v>
      </c>
      <c r="G132" s="29">
        <f t="shared" si="1"/>
        <v>-48680763</v>
      </c>
    </row>
    <row r="133" spans="2:7" x14ac:dyDescent="0.4">
      <c r="B133" s="30" t="s">
        <v>128</v>
      </c>
      <c r="C133" s="27" t="s">
        <v>129</v>
      </c>
      <c r="D133" s="28"/>
      <c r="E133" s="29">
        <v>32047390</v>
      </c>
      <c r="F133" s="29">
        <v>10157170</v>
      </c>
      <c r="G133" s="29">
        <f t="shared" si="1"/>
        <v>21890220</v>
      </c>
    </row>
    <row r="134" spans="2:7" x14ac:dyDescent="0.4">
      <c r="B134" s="31"/>
      <c r="C134" s="27" t="s">
        <v>130</v>
      </c>
      <c r="D134" s="28"/>
      <c r="E134" s="29">
        <f xml:space="preserve"> +E132 +E133</f>
        <v>5256847</v>
      </c>
      <c r="F134" s="29">
        <f xml:space="preserve"> +F132 +F133</f>
        <v>32047390</v>
      </c>
      <c r="G134" s="29">
        <f t="shared" si="1"/>
        <v>-26790543</v>
      </c>
    </row>
    <row r="135" spans="2:7" x14ac:dyDescent="0.4">
      <c r="B135" s="31"/>
      <c r="C135" s="27" t="s">
        <v>131</v>
      </c>
      <c r="D135" s="28"/>
      <c r="E135" s="29"/>
      <c r="F135" s="29"/>
      <c r="G135" s="29">
        <f t="shared" ref="G135:G143" si="2">E135-F135</f>
        <v>0</v>
      </c>
    </row>
    <row r="136" spans="2:7" x14ac:dyDescent="0.4">
      <c r="B136" s="31"/>
      <c r="C136" s="27" t="s">
        <v>132</v>
      </c>
      <c r="D136" s="28"/>
      <c r="E136" s="29">
        <f>+E137+E138</f>
        <v>0</v>
      </c>
      <c r="F136" s="29">
        <f>+F137+F138</f>
        <v>0</v>
      </c>
      <c r="G136" s="29">
        <f t="shared" si="2"/>
        <v>0</v>
      </c>
    </row>
    <row r="137" spans="2:7" x14ac:dyDescent="0.4">
      <c r="B137" s="31"/>
      <c r="C137" s="32" t="s">
        <v>133</v>
      </c>
      <c r="D137" s="25"/>
      <c r="E137" s="26"/>
      <c r="F137" s="26"/>
      <c r="G137" s="26">
        <f t="shared" si="2"/>
        <v>0</v>
      </c>
    </row>
    <row r="138" spans="2:7" x14ac:dyDescent="0.4">
      <c r="B138" s="31"/>
      <c r="C138" s="32" t="s">
        <v>134</v>
      </c>
      <c r="D138" s="25"/>
      <c r="E138" s="26"/>
      <c r="F138" s="26"/>
      <c r="G138" s="26">
        <f t="shared" si="2"/>
        <v>0</v>
      </c>
    </row>
    <row r="139" spans="2:7" x14ac:dyDescent="0.4">
      <c r="B139" s="31"/>
      <c r="C139" s="27" t="s">
        <v>135</v>
      </c>
      <c r="D139" s="28"/>
      <c r="E139" s="29">
        <f>+E140+E141+E142</f>
        <v>0</v>
      </c>
      <c r="F139" s="29">
        <f>+F140+F141+F142</f>
        <v>0</v>
      </c>
      <c r="G139" s="29">
        <f t="shared" si="2"/>
        <v>0</v>
      </c>
    </row>
    <row r="140" spans="2:7" x14ac:dyDescent="0.4">
      <c r="B140" s="31"/>
      <c r="C140" s="32" t="s">
        <v>136</v>
      </c>
      <c r="D140" s="25"/>
      <c r="E140" s="26"/>
      <c r="F140" s="26"/>
      <c r="G140" s="26">
        <f t="shared" si="2"/>
        <v>0</v>
      </c>
    </row>
    <row r="141" spans="2:7" x14ac:dyDescent="0.4">
      <c r="B141" s="31"/>
      <c r="C141" s="32" t="s">
        <v>137</v>
      </c>
      <c r="D141" s="25"/>
      <c r="E141" s="26"/>
      <c r="F141" s="26"/>
      <c r="G141" s="26">
        <f t="shared" si="2"/>
        <v>0</v>
      </c>
    </row>
    <row r="142" spans="2:7" x14ac:dyDescent="0.4">
      <c r="B142" s="31"/>
      <c r="C142" s="32" t="s">
        <v>138</v>
      </c>
      <c r="D142" s="25"/>
      <c r="E142" s="26"/>
      <c r="F142" s="26"/>
      <c r="G142" s="26">
        <f t="shared" si="2"/>
        <v>0</v>
      </c>
    </row>
    <row r="143" spans="2:7" x14ac:dyDescent="0.4">
      <c r="B143" s="33"/>
      <c r="C143" s="27" t="s">
        <v>139</v>
      </c>
      <c r="D143" s="28"/>
      <c r="E143" s="29">
        <f xml:space="preserve"> +E134 +E135 +E136 - E139</f>
        <v>5256847</v>
      </c>
      <c r="F143" s="29">
        <f xml:space="preserve"> +F134 +F135 +F136 - F139</f>
        <v>32047390</v>
      </c>
      <c r="G143" s="29">
        <f t="shared" si="2"/>
        <v>-26790543</v>
      </c>
    </row>
  </sheetData>
  <mergeCells count="13">
    <mergeCell ref="B133:B143"/>
    <mergeCell ref="B96:B108"/>
    <mergeCell ref="C96:C102"/>
    <mergeCell ref="C103:C107"/>
    <mergeCell ref="B110:B131"/>
    <mergeCell ref="C110:C119"/>
    <mergeCell ref="C120:C130"/>
    <mergeCell ref="B2:G2"/>
    <mergeCell ref="B3:G3"/>
    <mergeCell ref="B5:D5"/>
    <mergeCell ref="B6:B95"/>
    <mergeCell ref="C6:C42"/>
    <mergeCell ref="C43:C94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484DF-3A44-4491-B89B-E1D4255D8938}">
  <sheetPr>
    <pageSetUpPr fitToPage="1"/>
  </sheetPr>
  <dimension ref="B1:G14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144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+E7+E11+E14+E17+E20+E26</f>
        <v>12619806</v>
      </c>
      <c r="F6" s="11">
        <f>+F7+F11+F14+F17+F20+F26</f>
        <v>11906496</v>
      </c>
      <c r="G6" s="11">
        <f>E6-F6</f>
        <v>713310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</f>
        <v>0</v>
      </c>
      <c r="F11" s="14">
        <f>+F12+F13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>
        <f>+E15+E16</f>
        <v>0</v>
      </c>
      <c r="F14" s="14">
        <f>+F15+F16</f>
        <v>0</v>
      </c>
      <c r="G14" s="14">
        <f t="shared" si="0"/>
        <v>0</v>
      </c>
    </row>
    <row r="15" spans="2:7" x14ac:dyDescent="0.4">
      <c r="B15" s="12"/>
      <c r="C15" s="12"/>
      <c r="D15" s="13" t="s">
        <v>12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16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18</v>
      </c>
      <c r="E17" s="14">
        <f>+E18+E19</f>
        <v>11022911</v>
      </c>
      <c r="F17" s="14">
        <f>+F18+F19</f>
        <v>10570675</v>
      </c>
      <c r="G17" s="14">
        <f t="shared" si="0"/>
        <v>452236</v>
      </c>
    </row>
    <row r="18" spans="2:7" x14ac:dyDescent="0.4">
      <c r="B18" s="12"/>
      <c r="C18" s="12"/>
      <c r="D18" s="13" t="s">
        <v>19</v>
      </c>
      <c r="E18" s="14">
        <v>11022911</v>
      </c>
      <c r="F18" s="14">
        <v>10570675</v>
      </c>
      <c r="G18" s="14">
        <f t="shared" si="0"/>
        <v>452236</v>
      </c>
    </row>
    <row r="19" spans="2:7" x14ac:dyDescent="0.4">
      <c r="B19" s="12"/>
      <c r="C19" s="12"/>
      <c r="D19" s="13" t="s">
        <v>20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21</v>
      </c>
      <c r="E20" s="14">
        <f>+E21+E22+E23+E24+E25</f>
        <v>0</v>
      </c>
      <c r="F20" s="14">
        <f>+F21+F22+F23+F24+F25</f>
        <v>0</v>
      </c>
      <c r="G20" s="14">
        <f t="shared" si="0"/>
        <v>0</v>
      </c>
    </row>
    <row r="21" spans="2:7" x14ac:dyDescent="0.4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24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25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x14ac:dyDescent="0.4">
      <c r="B26" s="12"/>
      <c r="C26" s="12"/>
      <c r="D26" s="13" t="s">
        <v>27</v>
      </c>
      <c r="E26" s="14">
        <f>+E27+E28+E29+E30+E31+E32+E33</f>
        <v>1596895</v>
      </c>
      <c r="F26" s="14">
        <f>+F27+F28+F29+F30+F31+F32+F33</f>
        <v>1335821</v>
      </c>
      <c r="G26" s="14">
        <f t="shared" si="0"/>
        <v>261074</v>
      </c>
    </row>
    <row r="27" spans="2:7" x14ac:dyDescent="0.4">
      <c r="B27" s="12"/>
      <c r="C27" s="12"/>
      <c r="D27" s="13" t="s">
        <v>28</v>
      </c>
      <c r="E27" s="14">
        <v>16000</v>
      </c>
      <c r="F27" s="14">
        <v>7000</v>
      </c>
      <c r="G27" s="14">
        <f t="shared" si="0"/>
        <v>9000</v>
      </c>
    </row>
    <row r="28" spans="2:7" x14ac:dyDescent="0.4">
      <c r="B28" s="12"/>
      <c r="C28" s="12"/>
      <c r="D28" s="13" t="s">
        <v>29</v>
      </c>
      <c r="E28" s="14">
        <v>5000</v>
      </c>
      <c r="F28" s="14">
        <v>6000</v>
      </c>
      <c r="G28" s="14">
        <f t="shared" si="0"/>
        <v>-1000</v>
      </c>
    </row>
    <row r="29" spans="2:7" x14ac:dyDescent="0.4">
      <c r="B29" s="12"/>
      <c r="C29" s="12"/>
      <c r="D29" s="13" t="s">
        <v>30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31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32</v>
      </c>
      <c r="E31" s="14">
        <v>204930</v>
      </c>
      <c r="F31" s="14">
        <v>211200</v>
      </c>
      <c r="G31" s="14">
        <f t="shared" si="0"/>
        <v>-6270</v>
      </c>
    </row>
    <row r="32" spans="2:7" x14ac:dyDescent="0.4">
      <c r="B32" s="12"/>
      <c r="C32" s="12"/>
      <c r="D32" s="13" t="s">
        <v>33</v>
      </c>
      <c r="E32" s="14">
        <v>1370965</v>
      </c>
      <c r="F32" s="14">
        <v>1111621</v>
      </c>
      <c r="G32" s="14">
        <f t="shared" si="0"/>
        <v>259344</v>
      </c>
    </row>
    <row r="33" spans="2:7" x14ac:dyDescent="0.4">
      <c r="B33" s="12"/>
      <c r="C33" s="12"/>
      <c r="D33" s="13" t="s">
        <v>34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35</v>
      </c>
      <c r="E34" s="14">
        <f>+E35</f>
        <v>0</v>
      </c>
      <c r="F34" s="14">
        <f>+F35</f>
        <v>0</v>
      </c>
      <c r="G34" s="14">
        <f t="shared" si="0"/>
        <v>0</v>
      </c>
    </row>
    <row r="35" spans="2:7" x14ac:dyDescent="0.4">
      <c r="B35" s="12"/>
      <c r="C35" s="12"/>
      <c r="D35" s="13" t="s">
        <v>36</v>
      </c>
      <c r="E35" s="14">
        <f>+E36+E37+E38+E39+E40</f>
        <v>0</v>
      </c>
      <c r="F35" s="14">
        <f>+F36+F37+F38+F39+F40</f>
        <v>0</v>
      </c>
      <c r="G35" s="14">
        <f t="shared" si="0"/>
        <v>0</v>
      </c>
    </row>
    <row r="36" spans="2:7" x14ac:dyDescent="0.4">
      <c r="B36" s="12"/>
      <c r="C36" s="12"/>
      <c r="D36" s="13" t="s">
        <v>37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26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28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29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34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5"/>
      <c r="D42" s="16" t="s">
        <v>39</v>
      </c>
      <c r="E42" s="17">
        <f>+E6+E34+E41</f>
        <v>12619806</v>
      </c>
      <c r="F42" s="17">
        <f>+F6+F34+F41</f>
        <v>11906496</v>
      </c>
      <c r="G42" s="17">
        <f t="shared" si="0"/>
        <v>713310</v>
      </c>
    </row>
    <row r="43" spans="2:7" x14ac:dyDescent="0.4">
      <c r="B43" s="12"/>
      <c r="C43" s="9" t="s">
        <v>40</v>
      </c>
      <c r="D43" s="13" t="s">
        <v>41</v>
      </c>
      <c r="E43" s="14">
        <f>+E44+E45+E46+E47+E48+E49+E50</f>
        <v>11403584</v>
      </c>
      <c r="F43" s="14">
        <f>+F44+F45+F46+F47+F48+F49+F50</f>
        <v>14003086</v>
      </c>
      <c r="G43" s="14">
        <f t="shared" si="0"/>
        <v>-2599502</v>
      </c>
    </row>
    <row r="44" spans="2:7" x14ac:dyDescent="0.4">
      <c r="B44" s="12"/>
      <c r="C44" s="12"/>
      <c r="D44" s="13" t="s">
        <v>42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43</v>
      </c>
      <c r="E45" s="14">
        <v>8433611</v>
      </c>
      <c r="F45" s="14">
        <v>10673539</v>
      </c>
      <c r="G45" s="14">
        <f t="shared" si="0"/>
        <v>-2239928</v>
      </c>
    </row>
    <row r="46" spans="2:7" x14ac:dyDescent="0.4">
      <c r="B46" s="12"/>
      <c r="C46" s="12"/>
      <c r="D46" s="13" t="s">
        <v>44</v>
      </c>
      <c r="E46" s="14">
        <v>1230000</v>
      </c>
      <c r="F46" s="14">
        <v>1611240</v>
      </c>
      <c r="G46" s="14">
        <f t="shared" si="0"/>
        <v>-381240</v>
      </c>
    </row>
    <row r="47" spans="2:7" x14ac:dyDescent="0.4">
      <c r="B47" s="12"/>
      <c r="C47" s="12"/>
      <c r="D47" s="13" t="s">
        <v>45</v>
      </c>
      <c r="E47" s="14"/>
      <c r="F47" s="14"/>
      <c r="G47" s="14">
        <f t="shared" si="0"/>
        <v>0</v>
      </c>
    </row>
    <row r="48" spans="2:7" x14ac:dyDescent="0.4">
      <c r="B48" s="12"/>
      <c r="C48" s="12"/>
      <c r="D48" s="13" t="s">
        <v>46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47</v>
      </c>
      <c r="E49" s="14">
        <v>182000</v>
      </c>
      <c r="F49" s="14">
        <v>178000</v>
      </c>
      <c r="G49" s="14">
        <f t="shared" si="0"/>
        <v>4000</v>
      </c>
    </row>
    <row r="50" spans="2:7" x14ac:dyDescent="0.4">
      <c r="B50" s="12"/>
      <c r="C50" s="12"/>
      <c r="D50" s="13" t="s">
        <v>48</v>
      </c>
      <c r="E50" s="14">
        <v>1557973</v>
      </c>
      <c r="F50" s="14">
        <v>1540307</v>
      </c>
      <c r="G50" s="14">
        <f t="shared" si="0"/>
        <v>17666</v>
      </c>
    </row>
    <row r="51" spans="2:7" x14ac:dyDescent="0.4">
      <c r="B51" s="12"/>
      <c r="C51" s="12"/>
      <c r="D51" s="13" t="s">
        <v>49</v>
      </c>
      <c r="E51" s="14">
        <f>+E52+E53+E54+E55+E56+E57+E58+E59+E60+E61+E62+E63+E64+E65+E66</f>
        <v>349338</v>
      </c>
      <c r="F51" s="14">
        <f>+F52+F53+F54+F55+F56+F57+F58+F59+F60+F61+F62+F63+F64+F65+F66</f>
        <v>447771</v>
      </c>
      <c r="G51" s="14">
        <f t="shared" si="0"/>
        <v>-98433</v>
      </c>
    </row>
    <row r="52" spans="2:7" x14ac:dyDescent="0.4">
      <c r="B52" s="12"/>
      <c r="C52" s="12"/>
      <c r="D52" s="13" t="s">
        <v>50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51</v>
      </c>
      <c r="E53" s="14"/>
      <c r="F53" s="14"/>
      <c r="G53" s="14">
        <f t="shared" si="0"/>
        <v>0</v>
      </c>
    </row>
    <row r="54" spans="2:7" x14ac:dyDescent="0.4">
      <c r="B54" s="12"/>
      <c r="C54" s="12"/>
      <c r="D54" s="13" t="s">
        <v>52</v>
      </c>
      <c r="E54" s="14"/>
      <c r="F54" s="14"/>
      <c r="G54" s="14">
        <f t="shared" si="0"/>
        <v>0</v>
      </c>
    </row>
    <row r="55" spans="2:7" x14ac:dyDescent="0.4">
      <c r="B55" s="12"/>
      <c r="C55" s="12"/>
      <c r="D55" s="13" t="s">
        <v>53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54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55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56</v>
      </c>
      <c r="E58" s="14"/>
      <c r="F58" s="14"/>
      <c r="G58" s="14">
        <f t="shared" si="0"/>
        <v>0</v>
      </c>
    </row>
    <row r="59" spans="2:7" x14ac:dyDescent="0.4">
      <c r="B59" s="12"/>
      <c r="C59" s="12"/>
      <c r="D59" s="13" t="s">
        <v>57</v>
      </c>
      <c r="E59" s="14"/>
      <c r="F59" s="14"/>
      <c r="G59" s="14">
        <f t="shared" si="0"/>
        <v>0</v>
      </c>
    </row>
    <row r="60" spans="2:7" x14ac:dyDescent="0.4">
      <c r="B60" s="12"/>
      <c r="C60" s="12"/>
      <c r="D60" s="13" t="s">
        <v>58</v>
      </c>
      <c r="E60" s="14"/>
      <c r="F60" s="14">
        <v>342831</v>
      </c>
      <c r="G60" s="14">
        <f t="shared" si="0"/>
        <v>-342831</v>
      </c>
    </row>
    <row r="61" spans="2:7" x14ac:dyDescent="0.4">
      <c r="B61" s="12"/>
      <c r="C61" s="12"/>
      <c r="D61" s="13" t="s">
        <v>59</v>
      </c>
      <c r="E61" s="14"/>
      <c r="F61" s="14">
        <v>61380</v>
      </c>
      <c r="G61" s="14">
        <f t="shared" si="0"/>
        <v>-61380</v>
      </c>
    </row>
    <row r="62" spans="2:7" x14ac:dyDescent="0.4">
      <c r="B62" s="12"/>
      <c r="C62" s="12"/>
      <c r="D62" s="13" t="s">
        <v>60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61</v>
      </c>
      <c r="E63" s="14">
        <v>43560</v>
      </c>
      <c r="F63" s="14">
        <v>43560</v>
      </c>
      <c r="G63" s="14">
        <f t="shared" si="0"/>
        <v>0</v>
      </c>
    </row>
    <row r="64" spans="2:7" x14ac:dyDescent="0.4">
      <c r="B64" s="12"/>
      <c r="C64" s="12"/>
      <c r="D64" s="13" t="s">
        <v>62</v>
      </c>
      <c r="E64" s="14">
        <v>305778</v>
      </c>
      <c r="F64" s="14"/>
      <c r="G64" s="14">
        <f t="shared" si="0"/>
        <v>305778</v>
      </c>
    </row>
    <row r="65" spans="2:7" x14ac:dyDescent="0.4">
      <c r="B65" s="12"/>
      <c r="C65" s="12"/>
      <c r="D65" s="13" t="s">
        <v>63</v>
      </c>
      <c r="E65" s="14"/>
      <c r="F65" s="14"/>
      <c r="G65" s="14">
        <f t="shared" si="0"/>
        <v>0</v>
      </c>
    </row>
    <row r="66" spans="2:7" x14ac:dyDescent="0.4">
      <c r="B66" s="12"/>
      <c r="C66" s="12"/>
      <c r="D66" s="13" t="s">
        <v>64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65</v>
      </c>
      <c r="E67" s="14">
        <f>+E68+E69+E70+E71+E72+E73+E74+E75+E76+E77+E78+E79+E80+E81+E82+E83+E84+E85+E86+E87+E88+E89</f>
        <v>1106576</v>
      </c>
      <c r="F67" s="14">
        <f>+F68+F69+F70+F71+F72+F73+F74+F75+F76+F77+F78+F79+F80+F81+F82+F83+F84+F85+F86+F87+F88+F89</f>
        <v>1139057</v>
      </c>
      <c r="G67" s="14">
        <f t="shared" si="0"/>
        <v>-32481</v>
      </c>
    </row>
    <row r="68" spans="2:7" x14ac:dyDescent="0.4">
      <c r="B68" s="12"/>
      <c r="C68" s="12"/>
      <c r="D68" s="13" t="s">
        <v>66</v>
      </c>
      <c r="E68" s="14">
        <v>47217</v>
      </c>
      <c r="F68" s="14">
        <v>39200</v>
      </c>
      <c r="G68" s="14">
        <f t="shared" si="0"/>
        <v>8017</v>
      </c>
    </row>
    <row r="69" spans="2:7" x14ac:dyDescent="0.4">
      <c r="B69" s="12"/>
      <c r="C69" s="12"/>
      <c r="D69" s="13" t="s">
        <v>67</v>
      </c>
      <c r="E69" s="14"/>
      <c r="F69" s="14"/>
      <c r="G69" s="14">
        <f t="shared" si="0"/>
        <v>0</v>
      </c>
    </row>
    <row r="70" spans="2:7" x14ac:dyDescent="0.4">
      <c r="B70" s="12"/>
      <c r="C70" s="12"/>
      <c r="D70" s="13" t="s">
        <v>68</v>
      </c>
      <c r="E70" s="14">
        <v>1040</v>
      </c>
      <c r="F70" s="14"/>
      <c r="G70" s="14">
        <f t="shared" si="0"/>
        <v>1040</v>
      </c>
    </row>
    <row r="71" spans="2:7" x14ac:dyDescent="0.4">
      <c r="B71" s="12"/>
      <c r="C71" s="12"/>
      <c r="D71" s="13" t="s">
        <v>69</v>
      </c>
      <c r="E71" s="14">
        <v>78495</v>
      </c>
      <c r="F71" s="14">
        <v>1400</v>
      </c>
      <c r="G71" s="14">
        <f t="shared" ref="G71:G134" si="1">E71-F71</f>
        <v>77095</v>
      </c>
    </row>
    <row r="72" spans="2:7" x14ac:dyDescent="0.4">
      <c r="B72" s="12"/>
      <c r="C72" s="12"/>
      <c r="D72" s="13" t="s">
        <v>70</v>
      </c>
      <c r="E72" s="14">
        <v>8090</v>
      </c>
      <c r="F72" s="14">
        <v>4782</v>
      </c>
      <c r="G72" s="14">
        <f t="shared" si="1"/>
        <v>3308</v>
      </c>
    </row>
    <row r="73" spans="2:7" x14ac:dyDescent="0.4">
      <c r="B73" s="12"/>
      <c r="C73" s="12"/>
      <c r="D73" s="13" t="s">
        <v>71</v>
      </c>
      <c r="E73" s="14">
        <v>14080</v>
      </c>
      <c r="F73" s="14"/>
      <c r="G73" s="14">
        <f t="shared" si="1"/>
        <v>14080</v>
      </c>
    </row>
    <row r="74" spans="2:7" x14ac:dyDescent="0.4">
      <c r="B74" s="12"/>
      <c r="C74" s="12"/>
      <c r="D74" s="13" t="s">
        <v>57</v>
      </c>
      <c r="E74" s="14"/>
      <c r="F74" s="14"/>
      <c r="G74" s="14">
        <f t="shared" si="1"/>
        <v>0</v>
      </c>
    </row>
    <row r="75" spans="2:7" x14ac:dyDescent="0.4">
      <c r="B75" s="12"/>
      <c r="C75" s="12"/>
      <c r="D75" s="13" t="s">
        <v>58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73</v>
      </c>
      <c r="E77" s="14">
        <v>247323</v>
      </c>
      <c r="F77" s="14">
        <v>197984</v>
      </c>
      <c r="G77" s="14">
        <f t="shared" si="1"/>
        <v>49339</v>
      </c>
    </row>
    <row r="78" spans="2:7" x14ac:dyDescent="0.4">
      <c r="B78" s="12"/>
      <c r="C78" s="12"/>
      <c r="D78" s="13" t="s">
        <v>74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76</v>
      </c>
      <c r="E80" s="14"/>
      <c r="F80" s="14">
        <v>20900</v>
      </c>
      <c r="G80" s="14">
        <f t="shared" si="1"/>
        <v>-20900</v>
      </c>
    </row>
    <row r="81" spans="2:7" x14ac:dyDescent="0.4">
      <c r="B81" s="12"/>
      <c r="C81" s="12"/>
      <c r="D81" s="13" t="s">
        <v>77</v>
      </c>
      <c r="E81" s="14">
        <v>2330</v>
      </c>
      <c r="F81" s="14">
        <v>880</v>
      </c>
      <c r="G81" s="14">
        <f t="shared" si="1"/>
        <v>1450</v>
      </c>
    </row>
    <row r="82" spans="2:7" x14ac:dyDescent="0.4">
      <c r="B82" s="12"/>
      <c r="C82" s="12"/>
      <c r="D82" s="13" t="s">
        <v>60</v>
      </c>
      <c r="E82" s="14">
        <v>76791</v>
      </c>
      <c r="F82" s="14">
        <v>102821</v>
      </c>
      <c r="G82" s="14">
        <f t="shared" si="1"/>
        <v>-26030</v>
      </c>
    </row>
    <row r="83" spans="2:7" x14ac:dyDescent="0.4">
      <c r="B83" s="12"/>
      <c r="C83" s="12"/>
      <c r="D83" s="13" t="s">
        <v>61</v>
      </c>
      <c r="E83" s="14">
        <v>248520</v>
      </c>
      <c r="F83" s="14">
        <v>144970</v>
      </c>
      <c r="G83" s="14">
        <f t="shared" si="1"/>
        <v>103550</v>
      </c>
    </row>
    <row r="84" spans="2:7" x14ac:dyDescent="0.4">
      <c r="B84" s="12"/>
      <c r="C84" s="12"/>
      <c r="D84" s="13" t="s">
        <v>78</v>
      </c>
      <c r="E84" s="14"/>
      <c r="F84" s="14"/>
      <c r="G84" s="14">
        <f t="shared" si="1"/>
        <v>0</v>
      </c>
    </row>
    <row r="85" spans="2:7" x14ac:dyDescent="0.4">
      <c r="B85" s="12"/>
      <c r="C85" s="12"/>
      <c r="D85" s="13" t="s">
        <v>79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80</v>
      </c>
      <c r="E86" s="14">
        <v>382690</v>
      </c>
      <c r="F86" s="14">
        <v>626120</v>
      </c>
      <c r="G86" s="14">
        <f t="shared" si="1"/>
        <v>-243430</v>
      </c>
    </row>
    <row r="87" spans="2:7" x14ac:dyDescent="0.4">
      <c r="B87" s="12"/>
      <c r="C87" s="12"/>
      <c r="D87" s="13" t="s">
        <v>81</v>
      </c>
      <c r="E87" s="14"/>
      <c r="F87" s="14"/>
      <c r="G87" s="14">
        <f t="shared" si="1"/>
        <v>0</v>
      </c>
    </row>
    <row r="88" spans="2:7" x14ac:dyDescent="0.4">
      <c r="B88" s="12"/>
      <c r="C88" s="12"/>
      <c r="D88" s="13" t="s">
        <v>82</v>
      </c>
      <c r="E88" s="14"/>
      <c r="F88" s="14"/>
      <c r="G88" s="14">
        <f t="shared" si="1"/>
        <v>0</v>
      </c>
    </row>
    <row r="89" spans="2:7" x14ac:dyDescent="0.4">
      <c r="B89" s="12"/>
      <c r="C89" s="12"/>
      <c r="D89" s="13" t="s">
        <v>64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83</v>
      </c>
      <c r="E90" s="14"/>
      <c r="F90" s="14"/>
      <c r="G90" s="14">
        <f t="shared" si="1"/>
        <v>0</v>
      </c>
    </row>
    <row r="91" spans="2:7" x14ac:dyDescent="0.4">
      <c r="B91" s="12"/>
      <c r="C91" s="12"/>
      <c r="D91" s="13" t="s">
        <v>84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85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86</v>
      </c>
      <c r="E93" s="14"/>
      <c r="F93" s="14"/>
      <c r="G93" s="14">
        <f t="shared" si="1"/>
        <v>0</v>
      </c>
    </row>
    <row r="94" spans="2:7" x14ac:dyDescent="0.4">
      <c r="B94" s="12"/>
      <c r="C94" s="15"/>
      <c r="D94" s="16" t="s">
        <v>87</v>
      </c>
      <c r="E94" s="17">
        <f>+E43+E51+E67+E90+E91+E92+E93</f>
        <v>12859498</v>
      </c>
      <c r="F94" s="17">
        <f>+F43+F51+F67+F90+F91+F92+F93</f>
        <v>15589914</v>
      </c>
      <c r="G94" s="17">
        <f t="shared" si="1"/>
        <v>-2730416</v>
      </c>
    </row>
    <row r="95" spans="2:7" x14ac:dyDescent="0.4">
      <c r="B95" s="15"/>
      <c r="C95" s="18" t="s">
        <v>88</v>
      </c>
      <c r="D95" s="19"/>
      <c r="E95" s="20">
        <f xml:space="preserve"> +E42 - E94</f>
        <v>-239692</v>
      </c>
      <c r="F95" s="20">
        <f xml:space="preserve"> +F42 - F94</f>
        <v>-3683418</v>
      </c>
      <c r="G95" s="20">
        <f t="shared" si="1"/>
        <v>3443726</v>
      </c>
    </row>
    <row r="96" spans="2:7" x14ac:dyDescent="0.4">
      <c r="B96" s="9" t="s">
        <v>89</v>
      </c>
      <c r="C96" s="9" t="s">
        <v>9</v>
      </c>
      <c r="D96" s="13" t="s">
        <v>90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91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92</v>
      </c>
      <c r="E98" s="14">
        <f>+E99+E100+E101</f>
        <v>571983</v>
      </c>
      <c r="F98" s="14">
        <f>+F99+F100+F101</f>
        <v>0</v>
      </c>
      <c r="G98" s="14">
        <f t="shared" si="1"/>
        <v>571983</v>
      </c>
    </row>
    <row r="99" spans="2:7" x14ac:dyDescent="0.4">
      <c r="B99" s="12"/>
      <c r="C99" s="12"/>
      <c r="D99" s="13" t="s">
        <v>93</v>
      </c>
      <c r="E99" s="14"/>
      <c r="F99" s="14"/>
      <c r="G99" s="14">
        <f t="shared" si="1"/>
        <v>0</v>
      </c>
    </row>
    <row r="100" spans="2:7" x14ac:dyDescent="0.4">
      <c r="B100" s="12"/>
      <c r="C100" s="12"/>
      <c r="D100" s="13" t="s">
        <v>94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95</v>
      </c>
      <c r="E101" s="14">
        <v>571983</v>
      </c>
      <c r="F101" s="14"/>
      <c r="G101" s="14">
        <f t="shared" si="1"/>
        <v>571983</v>
      </c>
    </row>
    <row r="102" spans="2:7" x14ac:dyDescent="0.4">
      <c r="B102" s="12"/>
      <c r="C102" s="15"/>
      <c r="D102" s="16" t="s">
        <v>96</v>
      </c>
      <c r="E102" s="17">
        <f>+E96+E97+E98</f>
        <v>571983</v>
      </c>
      <c r="F102" s="17">
        <f>+F96+F97+F98</f>
        <v>0</v>
      </c>
      <c r="G102" s="17">
        <f t="shared" si="1"/>
        <v>571983</v>
      </c>
    </row>
    <row r="103" spans="2:7" x14ac:dyDescent="0.4">
      <c r="B103" s="12"/>
      <c r="C103" s="9" t="s">
        <v>40</v>
      </c>
      <c r="D103" s="13" t="s">
        <v>97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98</v>
      </c>
      <c r="E104" s="14">
        <f>+E105+E106</f>
        <v>0</v>
      </c>
      <c r="F104" s="14">
        <f>+F105+F106</f>
        <v>0</v>
      </c>
      <c r="G104" s="14">
        <f t="shared" si="1"/>
        <v>0</v>
      </c>
    </row>
    <row r="105" spans="2:7" x14ac:dyDescent="0.4">
      <c r="B105" s="12"/>
      <c r="C105" s="12"/>
      <c r="D105" s="13" t="s">
        <v>99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100</v>
      </c>
      <c r="E106" s="14"/>
      <c r="F106" s="14"/>
      <c r="G106" s="14">
        <f t="shared" si="1"/>
        <v>0</v>
      </c>
    </row>
    <row r="107" spans="2:7" x14ac:dyDescent="0.4">
      <c r="B107" s="12"/>
      <c r="C107" s="15"/>
      <c r="D107" s="16" t="s">
        <v>101</v>
      </c>
      <c r="E107" s="17">
        <f>+E103+E104</f>
        <v>0</v>
      </c>
      <c r="F107" s="17">
        <f>+F103+F104</f>
        <v>0</v>
      </c>
      <c r="G107" s="17">
        <f t="shared" si="1"/>
        <v>0</v>
      </c>
    </row>
    <row r="108" spans="2:7" x14ac:dyDescent="0.4">
      <c r="B108" s="15"/>
      <c r="C108" s="18" t="s">
        <v>102</v>
      </c>
      <c r="D108" s="21"/>
      <c r="E108" s="22">
        <f xml:space="preserve"> +E102 - E107</f>
        <v>571983</v>
      </c>
      <c r="F108" s="22">
        <f xml:space="preserve"> +F102 - F107</f>
        <v>0</v>
      </c>
      <c r="G108" s="22">
        <f t="shared" si="1"/>
        <v>571983</v>
      </c>
    </row>
    <row r="109" spans="2:7" x14ac:dyDescent="0.4">
      <c r="B109" s="18" t="s">
        <v>103</v>
      </c>
      <c r="C109" s="23"/>
      <c r="D109" s="19"/>
      <c r="E109" s="20">
        <f xml:space="preserve"> +E95 +E108</f>
        <v>332291</v>
      </c>
      <c r="F109" s="20">
        <f xml:space="preserve"> +F95 +F108</f>
        <v>-3683418</v>
      </c>
      <c r="G109" s="20">
        <f t="shared" si="1"/>
        <v>4015709</v>
      </c>
    </row>
    <row r="110" spans="2:7" x14ac:dyDescent="0.4">
      <c r="B110" s="9" t="s">
        <v>104</v>
      </c>
      <c r="C110" s="9" t="s">
        <v>9</v>
      </c>
      <c r="D110" s="13" t="s">
        <v>105</v>
      </c>
      <c r="E110" s="14">
        <f>+E111</f>
        <v>0</v>
      </c>
      <c r="F110" s="14">
        <f>+F111</f>
        <v>0</v>
      </c>
      <c r="G110" s="14">
        <f t="shared" si="1"/>
        <v>0</v>
      </c>
    </row>
    <row r="111" spans="2:7" x14ac:dyDescent="0.4">
      <c r="B111" s="12"/>
      <c r="C111" s="12"/>
      <c r="D111" s="13" t="s">
        <v>106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107</v>
      </c>
      <c r="E112" s="14">
        <f>+E113</f>
        <v>0</v>
      </c>
      <c r="F112" s="14">
        <f>+F113</f>
        <v>0</v>
      </c>
      <c r="G112" s="14">
        <f t="shared" si="1"/>
        <v>0</v>
      </c>
    </row>
    <row r="113" spans="2:7" x14ac:dyDescent="0.4">
      <c r="B113" s="12"/>
      <c r="C113" s="12"/>
      <c r="D113" s="13" t="s">
        <v>108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109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110</v>
      </c>
      <c r="E115" s="14">
        <v>922449</v>
      </c>
      <c r="F115" s="14">
        <v>4428509</v>
      </c>
      <c r="G115" s="14">
        <f t="shared" si="1"/>
        <v>-3506060</v>
      </c>
    </row>
    <row r="116" spans="2:7" x14ac:dyDescent="0.4">
      <c r="B116" s="12"/>
      <c r="C116" s="12"/>
      <c r="D116" s="13" t="s">
        <v>111</v>
      </c>
      <c r="E116" s="14"/>
      <c r="F116" s="14"/>
      <c r="G116" s="14">
        <f t="shared" si="1"/>
        <v>0</v>
      </c>
    </row>
    <row r="117" spans="2:7" x14ac:dyDescent="0.4">
      <c r="B117" s="12"/>
      <c r="C117" s="12"/>
      <c r="D117" s="13" t="s">
        <v>112</v>
      </c>
      <c r="E117" s="14">
        <f>+E118</f>
        <v>0</v>
      </c>
      <c r="F117" s="14">
        <f>+F118</f>
        <v>0</v>
      </c>
      <c r="G117" s="14">
        <f t="shared" si="1"/>
        <v>0</v>
      </c>
    </row>
    <row r="118" spans="2:7" x14ac:dyDescent="0.4">
      <c r="B118" s="12"/>
      <c r="C118" s="12"/>
      <c r="D118" s="13" t="s">
        <v>113</v>
      </c>
      <c r="E118" s="14"/>
      <c r="F118" s="14"/>
      <c r="G118" s="14">
        <f t="shared" si="1"/>
        <v>0</v>
      </c>
    </row>
    <row r="119" spans="2:7" x14ac:dyDescent="0.4">
      <c r="B119" s="12"/>
      <c r="C119" s="15"/>
      <c r="D119" s="16" t="s">
        <v>114</v>
      </c>
      <c r="E119" s="17">
        <f>+E110+E112+E114+E115+E116+E117</f>
        <v>922449</v>
      </c>
      <c r="F119" s="17">
        <f>+F110+F112+F114+F115+F116+F117</f>
        <v>4428509</v>
      </c>
      <c r="G119" s="17">
        <f t="shared" si="1"/>
        <v>-3506060</v>
      </c>
    </row>
    <row r="120" spans="2:7" x14ac:dyDescent="0.4">
      <c r="B120" s="12"/>
      <c r="C120" s="9" t="s">
        <v>40</v>
      </c>
      <c r="D120" s="13" t="s">
        <v>115</v>
      </c>
      <c r="E120" s="14">
        <f>+E121+E122+E123+E124</f>
        <v>1</v>
      </c>
      <c r="F120" s="14">
        <f>+F121+F122+F123+F124</f>
        <v>0</v>
      </c>
      <c r="G120" s="14">
        <f t="shared" si="1"/>
        <v>1</v>
      </c>
    </row>
    <row r="121" spans="2:7" x14ac:dyDescent="0.4">
      <c r="B121" s="12"/>
      <c r="C121" s="12"/>
      <c r="D121" s="13" t="s">
        <v>116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117</v>
      </c>
      <c r="E122" s="14"/>
      <c r="F122" s="14"/>
      <c r="G122" s="14">
        <f t="shared" si="1"/>
        <v>0</v>
      </c>
    </row>
    <row r="123" spans="2:7" x14ac:dyDescent="0.4">
      <c r="B123" s="12"/>
      <c r="C123" s="12"/>
      <c r="D123" s="13" t="s">
        <v>118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119</v>
      </c>
      <c r="E124" s="14">
        <v>1</v>
      </c>
      <c r="F124" s="14"/>
      <c r="G124" s="14">
        <f t="shared" si="1"/>
        <v>1</v>
      </c>
    </row>
    <row r="125" spans="2:7" x14ac:dyDescent="0.4">
      <c r="B125" s="12"/>
      <c r="C125" s="12"/>
      <c r="D125" s="13" t="s">
        <v>120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121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122</v>
      </c>
      <c r="E127" s="14">
        <v>2231709</v>
      </c>
      <c r="F127" s="14">
        <v>87021</v>
      </c>
      <c r="G127" s="14">
        <f t="shared" si="1"/>
        <v>2144688</v>
      </c>
    </row>
    <row r="128" spans="2:7" x14ac:dyDescent="0.4">
      <c r="B128" s="12"/>
      <c r="C128" s="12"/>
      <c r="D128" s="13" t="s">
        <v>123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124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125</v>
      </c>
      <c r="E130" s="17">
        <f>+E120+E125+E126+E127+E128+E129</f>
        <v>2231710</v>
      </c>
      <c r="F130" s="17">
        <f>+F120+F125+F126+F127+F128+F129</f>
        <v>87021</v>
      </c>
      <c r="G130" s="17">
        <f t="shared" si="1"/>
        <v>2144689</v>
      </c>
    </row>
    <row r="131" spans="2:7" x14ac:dyDescent="0.4">
      <c r="B131" s="15"/>
      <c r="C131" s="24" t="s">
        <v>126</v>
      </c>
      <c r="D131" s="25"/>
      <c r="E131" s="26">
        <f xml:space="preserve"> +E119 - E130</f>
        <v>-1309261</v>
      </c>
      <c r="F131" s="26">
        <f xml:space="preserve"> +F119 - F130</f>
        <v>4341488</v>
      </c>
      <c r="G131" s="26">
        <f t="shared" si="1"/>
        <v>-5650749</v>
      </c>
    </row>
    <row r="132" spans="2:7" x14ac:dyDescent="0.4">
      <c r="B132" s="18" t="s">
        <v>127</v>
      </c>
      <c r="C132" s="27"/>
      <c r="D132" s="28"/>
      <c r="E132" s="29">
        <f xml:space="preserve"> +E109 +E131</f>
        <v>-976970</v>
      </c>
      <c r="F132" s="29">
        <f xml:space="preserve"> +F109 +F131</f>
        <v>658070</v>
      </c>
      <c r="G132" s="29">
        <f t="shared" si="1"/>
        <v>-1635040</v>
      </c>
    </row>
    <row r="133" spans="2:7" x14ac:dyDescent="0.4">
      <c r="B133" s="30" t="s">
        <v>128</v>
      </c>
      <c r="C133" s="27" t="s">
        <v>129</v>
      </c>
      <c r="D133" s="28"/>
      <c r="E133" s="29">
        <v>2276721</v>
      </c>
      <c r="F133" s="29">
        <v>1618651</v>
      </c>
      <c r="G133" s="29">
        <f t="shared" si="1"/>
        <v>658070</v>
      </c>
    </row>
    <row r="134" spans="2:7" x14ac:dyDescent="0.4">
      <c r="B134" s="31"/>
      <c r="C134" s="27" t="s">
        <v>130</v>
      </c>
      <c r="D134" s="28"/>
      <c r="E134" s="29">
        <f xml:space="preserve"> +E132 +E133</f>
        <v>1299751</v>
      </c>
      <c r="F134" s="29">
        <f xml:space="preserve"> +F132 +F133</f>
        <v>2276721</v>
      </c>
      <c r="G134" s="29">
        <f t="shared" si="1"/>
        <v>-976970</v>
      </c>
    </row>
    <row r="135" spans="2:7" x14ac:dyDescent="0.4">
      <c r="B135" s="31"/>
      <c r="C135" s="27" t="s">
        <v>131</v>
      </c>
      <c r="D135" s="28"/>
      <c r="E135" s="29"/>
      <c r="F135" s="29"/>
      <c r="G135" s="29">
        <f t="shared" ref="G135:G143" si="2">E135-F135</f>
        <v>0</v>
      </c>
    </row>
    <row r="136" spans="2:7" x14ac:dyDescent="0.4">
      <c r="B136" s="31"/>
      <c r="C136" s="27" t="s">
        <v>132</v>
      </c>
      <c r="D136" s="28"/>
      <c r="E136" s="29">
        <f>+E137+E138</f>
        <v>0</v>
      </c>
      <c r="F136" s="29">
        <f>+F137+F138</f>
        <v>0</v>
      </c>
      <c r="G136" s="29">
        <f t="shared" si="2"/>
        <v>0</v>
      </c>
    </row>
    <row r="137" spans="2:7" x14ac:dyDescent="0.4">
      <c r="B137" s="31"/>
      <c r="C137" s="32" t="s">
        <v>133</v>
      </c>
      <c r="D137" s="25"/>
      <c r="E137" s="26"/>
      <c r="F137" s="26"/>
      <c r="G137" s="26">
        <f t="shared" si="2"/>
        <v>0</v>
      </c>
    </row>
    <row r="138" spans="2:7" x14ac:dyDescent="0.4">
      <c r="B138" s="31"/>
      <c r="C138" s="32" t="s">
        <v>134</v>
      </c>
      <c r="D138" s="25"/>
      <c r="E138" s="26"/>
      <c r="F138" s="26"/>
      <c r="G138" s="26">
        <f t="shared" si="2"/>
        <v>0</v>
      </c>
    </row>
    <row r="139" spans="2:7" x14ac:dyDescent="0.4">
      <c r="B139" s="31"/>
      <c r="C139" s="27" t="s">
        <v>135</v>
      </c>
      <c r="D139" s="28"/>
      <c r="E139" s="29">
        <f>+E140+E141+E142</f>
        <v>0</v>
      </c>
      <c r="F139" s="29">
        <f>+F140+F141+F142</f>
        <v>0</v>
      </c>
      <c r="G139" s="29">
        <f t="shared" si="2"/>
        <v>0</v>
      </c>
    </row>
    <row r="140" spans="2:7" x14ac:dyDescent="0.4">
      <c r="B140" s="31"/>
      <c r="C140" s="32" t="s">
        <v>136</v>
      </c>
      <c r="D140" s="25"/>
      <c r="E140" s="26"/>
      <c r="F140" s="26"/>
      <c r="G140" s="26">
        <f t="shared" si="2"/>
        <v>0</v>
      </c>
    </row>
    <row r="141" spans="2:7" x14ac:dyDescent="0.4">
      <c r="B141" s="31"/>
      <c r="C141" s="32" t="s">
        <v>137</v>
      </c>
      <c r="D141" s="25"/>
      <c r="E141" s="26"/>
      <c r="F141" s="26"/>
      <c r="G141" s="26">
        <f t="shared" si="2"/>
        <v>0</v>
      </c>
    </row>
    <row r="142" spans="2:7" x14ac:dyDescent="0.4">
      <c r="B142" s="31"/>
      <c r="C142" s="32" t="s">
        <v>138</v>
      </c>
      <c r="D142" s="25"/>
      <c r="E142" s="26"/>
      <c r="F142" s="26"/>
      <c r="G142" s="26">
        <f t="shared" si="2"/>
        <v>0</v>
      </c>
    </row>
    <row r="143" spans="2:7" x14ac:dyDescent="0.4">
      <c r="B143" s="33"/>
      <c r="C143" s="27" t="s">
        <v>139</v>
      </c>
      <c r="D143" s="28"/>
      <c r="E143" s="29">
        <f xml:space="preserve"> +E134 +E135 +E136 - E139</f>
        <v>1299751</v>
      </c>
      <c r="F143" s="29">
        <f xml:space="preserve"> +F134 +F135 +F136 - F139</f>
        <v>2276721</v>
      </c>
      <c r="G143" s="29">
        <f t="shared" si="2"/>
        <v>-976970</v>
      </c>
    </row>
  </sheetData>
  <mergeCells count="13">
    <mergeCell ref="B133:B143"/>
    <mergeCell ref="B96:B108"/>
    <mergeCell ref="C96:C102"/>
    <mergeCell ref="C103:C107"/>
    <mergeCell ref="B110:B131"/>
    <mergeCell ref="C110:C119"/>
    <mergeCell ref="C120:C130"/>
    <mergeCell ref="B2:G2"/>
    <mergeCell ref="B3:G3"/>
    <mergeCell ref="B5:D5"/>
    <mergeCell ref="B6:B95"/>
    <mergeCell ref="C6:C42"/>
    <mergeCell ref="C43:C94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61D5-FDAB-4E2A-BC18-8CD91FD044B4}">
  <sheetPr>
    <pageSetUpPr fitToPage="1"/>
  </sheetPr>
  <dimension ref="B1:G14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145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+E7+E11+E14+E17+E20+E26</f>
        <v>35562337</v>
      </c>
      <c r="F6" s="11">
        <f>+F7+F11+F14+F17+F20+F26</f>
        <v>35328941</v>
      </c>
      <c r="G6" s="11">
        <f>E6-F6</f>
        <v>233396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</f>
        <v>0</v>
      </c>
      <c r="F11" s="14">
        <f>+F12+F13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>
        <f>+E15+E16</f>
        <v>0</v>
      </c>
      <c r="F14" s="14">
        <f>+F15+F16</f>
        <v>0</v>
      </c>
      <c r="G14" s="14">
        <f t="shared" si="0"/>
        <v>0</v>
      </c>
    </row>
    <row r="15" spans="2:7" x14ac:dyDescent="0.4">
      <c r="B15" s="12"/>
      <c r="C15" s="12"/>
      <c r="D15" s="13" t="s">
        <v>12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16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18</v>
      </c>
      <c r="E17" s="14">
        <f>+E18+E19</f>
        <v>9547336</v>
      </c>
      <c r="F17" s="14">
        <f>+F18+F19</f>
        <v>9319593</v>
      </c>
      <c r="G17" s="14">
        <f t="shared" si="0"/>
        <v>227743</v>
      </c>
    </row>
    <row r="18" spans="2:7" x14ac:dyDescent="0.4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20</v>
      </c>
      <c r="E19" s="14">
        <v>9547336</v>
      </c>
      <c r="F19" s="14">
        <v>9319593</v>
      </c>
      <c r="G19" s="14">
        <f t="shared" si="0"/>
        <v>227743</v>
      </c>
    </row>
    <row r="20" spans="2:7" x14ac:dyDescent="0.4">
      <c r="B20" s="12"/>
      <c r="C20" s="12"/>
      <c r="D20" s="13" t="s">
        <v>21</v>
      </c>
      <c r="E20" s="14">
        <f>+E21+E22+E23+E24+E25</f>
        <v>253360</v>
      </c>
      <c r="F20" s="14">
        <f>+F21+F22+F23+F24+F25</f>
        <v>246800</v>
      </c>
      <c r="G20" s="14">
        <f t="shared" si="0"/>
        <v>6560</v>
      </c>
    </row>
    <row r="21" spans="2:7" x14ac:dyDescent="0.4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24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25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26</v>
      </c>
      <c r="E25" s="14">
        <v>253360</v>
      </c>
      <c r="F25" s="14">
        <v>246800</v>
      </c>
      <c r="G25" s="14">
        <f t="shared" si="0"/>
        <v>6560</v>
      </c>
    </row>
    <row r="26" spans="2:7" x14ac:dyDescent="0.4">
      <c r="B26" s="12"/>
      <c r="C26" s="12"/>
      <c r="D26" s="13" t="s">
        <v>27</v>
      </c>
      <c r="E26" s="14">
        <f>+E27+E28+E29+E30+E31+E32+E33</f>
        <v>25761641</v>
      </c>
      <c r="F26" s="14">
        <f>+F27+F28+F29+F30+F31+F32+F33</f>
        <v>25762548</v>
      </c>
      <c r="G26" s="14">
        <f t="shared" si="0"/>
        <v>-907</v>
      </c>
    </row>
    <row r="27" spans="2:7" x14ac:dyDescent="0.4">
      <c r="B27" s="12"/>
      <c r="C27" s="12"/>
      <c r="D27" s="13" t="s">
        <v>28</v>
      </c>
      <c r="E27" s="14">
        <v>21941978</v>
      </c>
      <c r="F27" s="14">
        <v>23023700</v>
      </c>
      <c r="G27" s="14">
        <f t="shared" si="0"/>
        <v>-1081722</v>
      </c>
    </row>
    <row r="28" spans="2:7" x14ac:dyDescent="0.4">
      <c r="B28" s="12"/>
      <c r="C28" s="12"/>
      <c r="D28" s="13" t="s">
        <v>29</v>
      </c>
      <c r="E28" s="14">
        <v>3511593</v>
      </c>
      <c r="F28" s="14">
        <v>2450848</v>
      </c>
      <c r="G28" s="14">
        <f t="shared" si="0"/>
        <v>1060745</v>
      </c>
    </row>
    <row r="29" spans="2:7" x14ac:dyDescent="0.4">
      <c r="B29" s="12"/>
      <c r="C29" s="12"/>
      <c r="D29" s="13" t="s">
        <v>30</v>
      </c>
      <c r="E29" s="14">
        <v>248070</v>
      </c>
      <c r="F29" s="14">
        <v>198000</v>
      </c>
      <c r="G29" s="14">
        <f t="shared" si="0"/>
        <v>50070</v>
      </c>
    </row>
    <row r="30" spans="2:7" x14ac:dyDescent="0.4">
      <c r="B30" s="12"/>
      <c r="C30" s="12"/>
      <c r="D30" s="13" t="s">
        <v>31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32</v>
      </c>
      <c r="E31" s="14">
        <v>60000</v>
      </c>
      <c r="F31" s="14">
        <v>90000</v>
      </c>
      <c r="G31" s="14">
        <f t="shared" si="0"/>
        <v>-30000</v>
      </c>
    </row>
    <row r="32" spans="2:7" x14ac:dyDescent="0.4">
      <c r="B32" s="12"/>
      <c r="C32" s="12"/>
      <c r="D32" s="13" t="s">
        <v>33</v>
      </c>
      <c r="E32" s="14"/>
      <c r="F32" s="14"/>
      <c r="G32" s="14">
        <f t="shared" si="0"/>
        <v>0</v>
      </c>
    </row>
    <row r="33" spans="2:7" x14ac:dyDescent="0.4">
      <c r="B33" s="12"/>
      <c r="C33" s="12"/>
      <c r="D33" s="13" t="s">
        <v>34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35</v>
      </c>
      <c r="E34" s="14">
        <f>+E35</f>
        <v>0</v>
      </c>
      <c r="F34" s="14">
        <f>+F35</f>
        <v>0</v>
      </c>
      <c r="G34" s="14">
        <f t="shared" si="0"/>
        <v>0</v>
      </c>
    </row>
    <row r="35" spans="2:7" x14ac:dyDescent="0.4">
      <c r="B35" s="12"/>
      <c r="C35" s="12"/>
      <c r="D35" s="13" t="s">
        <v>36</v>
      </c>
      <c r="E35" s="14">
        <f>+E36+E37+E38+E39+E40</f>
        <v>0</v>
      </c>
      <c r="F35" s="14">
        <f>+F36+F37+F38+F39+F40</f>
        <v>0</v>
      </c>
      <c r="G35" s="14">
        <f t="shared" si="0"/>
        <v>0</v>
      </c>
    </row>
    <row r="36" spans="2:7" x14ac:dyDescent="0.4">
      <c r="B36" s="12"/>
      <c r="C36" s="12"/>
      <c r="D36" s="13" t="s">
        <v>37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26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28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29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34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5"/>
      <c r="D42" s="16" t="s">
        <v>39</v>
      </c>
      <c r="E42" s="17">
        <f>+E6+E34+E41</f>
        <v>35562337</v>
      </c>
      <c r="F42" s="17">
        <f>+F6+F34+F41</f>
        <v>35328941</v>
      </c>
      <c r="G42" s="17">
        <f t="shared" si="0"/>
        <v>233396</v>
      </c>
    </row>
    <row r="43" spans="2:7" x14ac:dyDescent="0.4">
      <c r="B43" s="12"/>
      <c r="C43" s="9" t="s">
        <v>40</v>
      </c>
      <c r="D43" s="13" t="s">
        <v>41</v>
      </c>
      <c r="E43" s="14">
        <f>+E44+E45+E46+E47+E48+E49+E50</f>
        <v>28115648</v>
      </c>
      <c r="F43" s="14">
        <f>+F44+F45+F46+F47+F48+F49+F50</f>
        <v>29655894</v>
      </c>
      <c r="G43" s="14">
        <f t="shared" si="0"/>
        <v>-1540246</v>
      </c>
    </row>
    <row r="44" spans="2:7" x14ac:dyDescent="0.4">
      <c r="B44" s="12"/>
      <c r="C44" s="12"/>
      <c r="D44" s="13" t="s">
        <v>42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43</v>
      </c>
      <c r="E45" s="14">
        <v>20454071</v>
      </c>
      <c r="F45" s="14">
        <v>21321867</v>
      </c>
      <c r="G45" s="14">
        <f t="shared" si="0"/>
        <v>-867796</v>
      </c>
    </row>
    <row r="46" spans="2:7" x14ac:dyDescent="0.4">
      <c r="B46" s="12"/>
      <c r="C46" s="12"/>
      <c r="D46" s="13" t="s">
        <v>44</v>
      </c>
      <c r="E46" s="14">
        <v>3138827</v>
      </c>
      <c r="F46" s="14">
        <v>3239761</v>
      </c>
      <c r="G46" s="14">
        <f t="shared" si="0"/>
        <v>-100934</v>
      </c>
    </row>
    <row r="47" spans="2:7" x14ac:dyDescent="0.4">
      <c r="B47" s="12"/>
      <c r="C47" s="12"/>
      <c r="D47" s="13" t="s">
        <v>45</v>
      </c>
      <c r="E47" s="14">
        <v>231011</v>
      </c>
      <c r="F47" s="14">
        <v>21340</v>
      </c>
      <c r="G47" s="14">
        <f t="shared" si="0"/>
        <v>209671</v>
      </c>
    </row>
    <row r="48" spans="2:7" x14ac:dyDescent="0.4">
      <c r="B48" s="12"/>
      <c r="C48" s="12"/>
      <c r="D48" s="13" t="s">
        <v>46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47</v>
      </c>
      <c r="E49" s="14">
        <v>591500</v>
      </c>
      <c r="F49" s="14">
        <v>623000</v>
      </c>
      <c r="G49" s="14">
        <f t="shared" si="0"/>
        <v>-31500</v>
      </c>
    </row>
    <row r="50" spans="2:7" x14ac:dyDescent="0.4">
      <c r="B50" s="12"/>
      <c r="C50" s="12"/>
      <c r="D50" s="13" t="s">
        <v>48</v>
      </c>
      <c r="E50" s="14">
        <v>3700239</v>
      </c>
      <c r="F50" s="14">
        <v>4449926</v>
      </c>
      <c r="G50" s="14">
        <f t="shared" si="0"/>
        <v>-749687</v>
      </c>
    </row>
    <row r="51" spans="2:7" x14ac:dyDescent="0.4">
      <c r="B51" s="12"/>
      <c r="C51" s="12"/>
      <c r="D51" s="13" t="s">
        <v>49</v>
      </c>
      <c r="E51" s="14">
        <f>+E52+E53+E54+E55+E56+E57+E58+E59+E60+E61+E62+E63+E64+E65+E66</f>
        <v>993406</v>
      </c>
      <c r="F51" s="14">
        <f>+F52+F53+F54+F55+F56+F57+F58+F59+F60+F61+F62+F63+F64+F65+F66</f>
        <v>973271</v>
      </c>
      <c r="G51" s="14">
        <f t="shared" si="0"/>
        <v>20135</v>
      </c>
    </row>
    <row r="52" spans="2:7" x14ac:dyDescent="0.4">
      <c r="B52" s="12"/>
      <c r="C52" s="12"/>
      <c r="D52" s="13" t="s">
        <v>50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51</v>
      </c>
      <c r="E53" s="14"/>
      <c r="F53" s="14"/>
      <c r="G53" s="14">
        <f t="shared" si="0"/>
        <v>0</v>
      </c>
    </row>
    <row r="54" spans="2:7" x14ac:dyDescent="0.4">
      <c r="B54" s="12"/>
      <c r="C54" s="12"/>
      <c r="D54" s="13" t="s">
        <v>52</v>
      </c>
      <c r="E54" s="14"/>
      <c r="F54" s="14"/>
      <c r="G54" s="14">
        <f t="shared" si="0"/>
        <v>0</v>
      </c>
    </row>
    <row r="55" spans="2:7" x14ac:dyDescent="0.4">
      <c r="B55" s="12"/>
      <c r="C55" s="12"/>
      <c r="D55" s="13" t="s">
        <v>53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54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55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56</v>
      </c>
      <c r="E58" s="14">
        <v>64378</v>
      </c>
      <c r="F58" s="14">
        <v>23273</v>
      </c>
      <c r="G58" s="14">
        <f t="shared" si="0"/>
        <v>41105</v>
      </c>
    </row>
    <row r="59" spans="2:7" x14ac:dyDescent="0.4">
      <c r="B59" s="12"/>
      <c r="C59" s="12"/>
      <c r="D59" s="13" t="s">
        <v>57</v>
      </c>
      <c r="E59" s="14"/>
      <c r="F59" s="14"/>
      <c r="G59" s="14">
        <f t="shared" si="0"/>
        <v>0</v>
      </c>
    </row>
    <row r="60" spans="2:7" x14ac:dyDescent="0.4">
      <c r="B60" s="12"/>
      <c r="C60" s="12"/>
      <c r="D60" s="13" t="s">
        <v>58</v>
      </c>
      <c r="E60" s="14"/>
      <c r="F60" s="14">
        <v>617417</v>
      </c>
      <c r="G60" s="14">
        <f t="shared" si="0"/>
        <v>-617417</v>
      </c>
    </row>
    <row r="61" spans="2:7" x14ac:dyDescent="0.4">
      <c r="B61" s="12"/>
      <c r="C61" s="12"/>
      <c r="D61" s="13" t="s">
        <v>59</v>
      </c>
      <c r="E61" s="14"/>
      <c r="F61" s="14">
        <v>51296</v>
      </c>
      <c r="G61" s="14">
        <f t="shared" si="0"/>
        <v>-51296</v>
      </c>
    </row>
    <row r="62" spans="2:7" x14ac:dyDescent="0.4">
      <c r="B62" s="12"/>
      <c r="C62" s="12"/>
      <c r="D62" s="13" t="s">
        <v>60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61</v>
      </c>
      <c r="E63" s="14">
        <v>245520</v>
      </c>
      <c r="F63" s="14">
        <v>267920</v>
      </c>
      <c r="G63" s="14">
        <f t="shared" si="0"/>
        <v>-22400</v>
      </c>
    </row>
    <row r="64" spans="2:7" x14ac:dyDescent="0.4">
      <c r="B64" s="12"/>
      <c r="C64" s="12"/>
      <c r="D64" s="13" t="s">
        <v>62</v>
      </c>
      <c r="E64" s="14">
        <v>683508</v>
      </c>
      <c r="F64" s="14">
        <v>13365</v>
      </c>
      <c r="G64" s="14">
        <f t="shared" si="0"/>
        <v>670143</v>
      </c>
    </row>
    <row r="65" spans="2:7" x14ac:dyDescent="0.4">
      <c r="B65" s="12"/>
      <c r="C65" s="12"/>
      <c r="D65" s="13" t="s">
        <v>63</v>
      </c>
      <c r="E65" s="14"/>
      <c r="F65" s="14"/>
      <c r="G65" s="14">
        <f t="shared" si="0"/>
        <v>0</v>
      </c>
    </row>
    <row r="66" spans="2:7" x14ac:dyDescent="0.4">
      <c r="B66" s="12"/>
      <c r="C66" s="12"/>
      <c r="D66" s="13" t="s">
        <v>64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65</v>
      </c>
      <c r="E67" s="14">
        <f>+E68+E69+E70+E71+E72+E73+E74+E75+E76+E77+E78+E79+E80+E81+E82+E83+E84+E85+E86+E87+E88+E89</f>
        <v>8170504</v>
      </c>
      <c r="F67" s="14">
        <f>+F68+F69+F70+F71+F72+F73+F74+F75+F76+F77+F78+F79+F80+F81+F82+F83+F84+F85+F86+F87+F88+F89</f>
        <v>7809923</v>
      </c>
      <c r="G67" s="14">
        <f t="shared" si="0"/>
        <v>360581</v>
      </c>
    </row>
    <row r="68" spans="2:7" x14ac:dyDescent="0.4">
      <c r="B68" s="12"/>
      <c r="C68" s="12"/>
      <c r="D68" s="13" t="s">
        <v>66</v>
      </c>
      <c r="E68" s="14">
        <v>135838</v>
      </c>
      <c r="F68" s="14">
        <v>136400</v>
      </c>
      <c r="G68" s="14">
        <f t="shared" si="0"/>
        <v>-562</v>
      </c>
    </row>
    <row r="69" spans="2:7" x14ac:dyDescent="0.4">
      <c r="B69" s="12"/>
      <c r="C69" s="12"/>
      <c r="D69" s="13" t="s">
        <v>67</v>
      </c>
      <c r="E69" s="14"/>
      <c r="F69" s="14">
        <v>14000</v>
      </c>
      <c r="G69" s="14">
        <f t="shared" si="0"/>
        <v>-14000</v>
      </c>
    </row>
    <row r="70" spans="2:7" x14ac:dyDescent="0.4">
      <c r="B70" s="12"/>
      <c r="C70" s="12"/>
      <c r="D70" s="13" t="s">
        <v>68</v>
      </c>
      <c r="E70" s="14">
        <v>1100</v>
      </c>
      <c r="F70" s="14">
        <v>4740</v>
      </c>
      <c r="G70" s="14">
        <f t="shared" si="0"/>
        <v>-3640</v>
      </c>
    </row>
    <row r="71" spans="2:7" x14ac:dyDescent="0.4">
      <c r="B71" s="12"/>
      <c r="C71" s="12"/>
      <c r="D71" s="13" t="s">
        <v>69</v>
      </c>
      <c r="E71" s="14">
        <v>150663</v>
      </c>
      <c r="F71" s="14">
        <v>90502</v>
      </c>
      <c r="G71" s="14">
        <f t="shared" ref="G71:G134" si="1">E71-F71</f>
        <v>60161</v>
      </c>
    </row>
    <row r="72" spans="2:7" x14ac:dyDescent="0.4">
      <c r="B72" s="12"/>
      <c r="C72" s="12"/>
      <c r="D72" s="13" t="s">
        <v>70</v>
      </c>
      <c r="E72" s="14">
        <v>49495</v>
      </c>
      <c r="F72" s="14">
        <v>34242</v>
      </c>
      <c r="G72" s="14">
        <f t="shared" si="1"/>
        <v>15253</v>
      </c>
    </row>
    <row r="73" spans="2:7" x14ac:dyDescent="0.4">
      <c r="B73" s="12"/>
      <c r="C73" s="12"/>
      <c r="D73" s="13" t="s">
        <v>71</v>
      </c>
      <c r="E73" s="14">
        <v>40089</v>
      </c>
      <c r="F73" s="14">
        <v>65684</v>
      </c>
      <c r="G73" s="14">
        <f t="shared" si="1"/>
        <v>-25595</v>
      </c>
    </row>
    <row r="74" spans="2:7" x14ac:dyDescent="0.4">
      <c r="B74" s="12"/>
      <c r="C74" s="12"/>
      <c r="D74" s="13" t="s">
        <v>57</v>
      </c>
      <c r="E74" s="14">
        <v>372786</v>
      </c>
      <c r="F74" s="14">
        <v>326969</v>
      </c>
      <c r="G74" s="14">
        <f t="shared" si="1"/>
        <v>45817</v>
      </c>
    </row>
    <row r="75" spans="2:7" x14ac:dyDescent="0.4">
      <c r="B75" s="12"/>
      <c r="C75" s="12"/>
      <c r="D75" s="13" t="s">
        <v>58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72</v>
      </c>
      <c r="E76" s="14"/>
      <c r="F76" s="14">
        <v>69300</v>
      </c>
      <c r="G76" s="14">
        <f t="shared" si="1"/>
        <v>-69300</v>
      </c>
    </row>
    <row r="77" spans="2:7" x14ac:dyDescent="0.4">
      <c r="B77" s="12"/>
      <c r="C77" s="12"/>
      <c r="D77" s="13" t="s">
        <v>73</v>
      </c>
      <c r="E77" s="14">
        <v>797662</v>
      </c>
      <c r="F77" s="14">
        <v>638537</v>
      </c>
      <c r="G77" s="14">
        <f t="shared" si="1"/>
        <v>159125</v>
      </c>
    </row>
    <row r="78" spans="2:7" x14ac:dyDescent="0.4">
      <c r="B78" s="12"/>
      <c r="C78" s="12"/>
      <c r="D78" s="13" t="s">
        <v>74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76</v>
      </c>
      <c r="E80" s="14">
        <v>5189689</v>
      </c>
      <c r="F80" s="14">
        <v>4830032</v>
      </c>
      <c r="G80" s="14">
        <f t="shared" si="1"/>
        <v>359657</v>
      </c>
    </row>
    <row r="81" spans="2:7" x14ac:dyDescent="0.4">
      <c r="B81" s="12"/>
      <c r="C81" s="12"/>
      <c r="D81" s="13" t="s">
        <v>77</v>
      </c>
      <c r="E81" s="14">
        <v>59295</v>
      </c>
      <c r="F81" s="14">
        <v>107613</v>
      </c>
      <c r="G81" s="14">
        <f t="shared" si="1"/>
        <v>-48318</v>
      </c>
    </row>
    <row r="82" spans="2:7" x14ac:dyDescent="0.4">
      <c r="B82" s="12"/>
      <c r="C82" s="12"/>
      <c r="D82" s="13" t="s">
        <v>60</v>
      </c>
      <c r="E82" s="14">
        <v>146755</v>
      </c>
      <c r="F82" s="14">
        <v>164836</v>
      </c>
      <c r="G82" s="14">
        <f t="shared" si="1"/>
        <v>-18081</v>
      </c>
    </row>
    <row r="83" spans="2:7" x14ac:dyDescent="0.4">
      <c r="B83" s="12"/>
      <c r="C83" s="12"/>
      <c r="D83" s="13" t="s">
        <v>61</v>
      </c>
      <c r="E83" s="14">
        <v>584392</v>
      </c>
      <c r="F83" s="14">
        <v>711858</v>
      </c>
      <c r="G83" s="14">
        <f t="shared" si="1"/>
        <v>-127466</v>
      </c>
    </row>
    <row r="84" spans="2:7" x14ac:dyDescent="0.4">
      <c r="B84" s="12"/>
      <c r="C84" s="12"/>
      <c r="D84" s="13" t="s">
        <v>78</v>
      </c>
      <c r="E84" s="14">
        <v>60000</v>
      </c>
      <c r="F84" s="14">
        <v>60000</v>
      </c>
      <c r="G84" s="14">
        <f t="shared" si="1"/>
        <v>0</v>
      </c>
    </row>
    <row r="85" spans="2:7" x14ac:dyDescent="0.4">
      <c r="B85" s="12"/>
      <c r="C85" s="12"/>
      <c r="D85" s="13" t="s">
        <v>79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80</v>
      </c>
      <c r="E86" s="14">
        <v>497420</v>
      </c>
      <c r="F86" s="14">
        <v>474210</v>
      </c>
      <c r="G86" s="14">
        <f t="shared" si="1"/>
        <v>23210</v>
      </c>
    </row>
    <row r="87" spans="2:7" x14ac:dyDescent="0.4">
      <c r="B87" s="12"/>
      <c r="C87" s="12"/>
      <c r="D87" s="13" t="s">
        <v>81</v>
      </c>
      <c r="E87" s="14">
        <v>4320</v>
      </c>
      <c r="F87" s="14"/>
      <c r="G87" s="14">
        <f t="shared" si="1"/>
        <v>4320</v>
      </c>
    </row>
    <row r="88" spans="2:7" x14ac:dyDescent="0.4">
      <c r="B88" s="12"/>
      <c r="C88" s="12"/>
      <c r="D88" s="13" t="s">
        <v>82</v>
      </c>
      <c r="E88" s="14">
        <v>81000</v>
      </c>
      <c r="F88" s="14">
        <v>81000</v>
      </c>
      <c r="G88" s="14">
        <f t="shared" si="1"/>
        <v>0</v>
      </c>
    </row>
    <row r="89" spans="2:7" x14ac:dyDescent="0.4">
      <c r="B89" s="12"/>
      <c r="C89" s="12"/>
      <c r="D89" s="13" t="s">
        <v>64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83</v>
      </c>
      <c r="E90" s="14"/>
      <c r="F90" s="14"/>
      <c r="G90" s="14">
        <f t="shared" si="1"/>
        <v>0</v>
      </c>
    </row>
    <row r="91" spans="2:7" x14ac:dyDescent="0.4">
      <c r="B91" s="12"/>
      <c r="C91" s="12"/>
      <c r="D91" s="13" t="s">
        <v>84</v>
      </c>
      <c r="E91" s="14">
        <v>75327</v>
      </c>
      <c r="F91" s="14">
        <v>64927</v>
      </c>
      <c r="G91" s="14">
        <f t="shared" si="1"/>
        <v>10400</v>
      </c>
    </row>
    <row r="92" spans="2:7" x14ac:dyDescent="0.4">
      <c r="B92" s="12"/>
      <c r="C92" s="12"/>
      <c r="D92" s="13" t="s">
        <v>85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86</v>
      </c>
      <c r="E93" s="14"/>
      <c r="F93" s="14"/>
      <c r="G93" s="14">
        <f t="shared" si="1"/>
        <v>0</v>
      </c>
    </row>
    <row r="94" spans="2:7" x14ac:dyDescent="0.4">
      <c r="B94" s="12"/>
      <c r="C94" s="15"/>
      <c r="D94" s="16" t="s">
        <v>87</v>
      </c>
      <c r="E94" s="17">
        <f>+E43+E51+E67+E90+E91+E92+E93</f>
        <v>37354885</v>
      </c>
      <c r="F94" s="17">
        <f>+F43+F51+F67+F90+F91+F92+F93</f>
        <v>38504015</v>
      </c>
      <c r="G94" s="17">
        <f t="shared" si="1"/>
        <v>-1149130</v>
      </c>
    </row>
    <row r="95" spans="2:7" x14ac:dyDescent="0.4">
      <c r="B95" s="15"/>
      <c r="C95" s="18" t="s">
        <v>88</v>
      </c>
      <c r="D95" s="19"/>
      <c r="E95" s="20">
        <f xml:space="preserve"> +E42 - E94</f>
        <v>-1792548</v>
      </c>
      <c r="F95" s="20">
        <f xml:space="preserve"> +F42 - F94</f>
        <v>-3175074</v>
      </c>
      <c r="G95" s="20">
        <f t="shared" si="1"/>
        <v>1382526</v>
      </c>
    </row>
    <row r="96" spans="2:7" x14ac:dyDescent="0.4">
      <c r="B96" s="9" t="s">
        <v>89</v>
      </c>
      <c r="C96" s="9" t="s">
        <v>9</v>
      </c>
      <c r="D96" s="13" t="s">
        <v>90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91</v>
      </c>
      <c r="E97" s="14">
        <v>2925</v>
      </c>
      <c r="F97" s="14">
        <v>140</v>
      </c>
      <c r="G97" s="14">
        <f t="shared" si="1"/>
        <v>2785</v>
      </c>
    </row>
    <row r="98" spans="2:7" x14ac:dyDescent="0.4">
      <c r="B98" s="12"/>
      <c r="C98" s="12"/>
      <c r="D98" s="13" t="s">
        <v>92</v>
      </c>
      <c r="E98" s="14">
        <f>+E99+E100+E101</f>
        <v>345945</v>
      </c>
      <c r="F98" s="14">
        <f>+F99+F100+F101</f>
        <v>222670</v>
      </c>
      <c r="G98" s="14">
        <f t="shared" si="1"/>
        <v>123275</v>
      </c>
    </row>
    <row r="99" spans="2:7" x14ac:dyDescent="0.4">
      <c r="B99" s="12"/>
      <c r="C99" s="12"/>
      <c r="D99" s="13" t="s">
        <v>93</v>
      </c>
      <c r="E99" s="14">
        <v>44000</v>
      </c>
      <c r="F99" s="14">
        <v>52500</v>
      </c>
      <c r="G99" s="14">
        <f t="shared" si="1"/>
        <v>-8500</v>
      </c>
    </row>
    <row r="100" spans="2:7" x14ac:dyDescent="0.4">
      <c r="B100" s="12"/>
      <c r="C100" s="12"/>
      <c r="D100" s="13" t="s">
        <v>94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95</v>
      </c>
      <c r="E101" s="14">
        <v>301945</v>
      </c>
      <c r="F101" s="14">
        <v>170170</v>
      </c>
      <c r="G101" s="14">
        <f t="shared" si="1"/>
        <v>131775</v>
      </c>
    </row>
    <row r="102" spans="2:7" x14ac:dyDescent="0.4">
      <c r="B102" s="12"/>
      <c r="C102" s="15"/>
      <c r="D102" s="16" t="s">
        <v>96</v>
      </c>
      <c r="E102" s="17">
        <f>+E96+E97+E98</f>
        <v>348870</v>
      </c>
      <c r="F102" s="17">
        <f>+F96+F97+F98</f>
        <v>222810</v>
      </c>
      <c r="G102" s="17">
        <f t="shared" si="1"/>
        <v>126060</v>
      </c>
    </row>
    <row r="103" spans="2:7" x14ac:dyDescent="0.4">
      <c r="B103" s="12"/>
      <c r="C103" s="9" t="s">
        <v>40</v>
      </c>
      <c r="D103" s="13" t="s">
        <v>97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98</v>
      </c>
      <c r="E104" s="14">
        <f>+E105+E106</f>
        <v>0</v>
      </c>
      <c r="F104" s="14">
        <f>+F105+F106</f>
        <v>0</v>
      </c>
      <c r="G104" s="14">
        <f t="shared" si="1"/>
        <v>0</v>
      </c>
    </row>
    <row r="105" spans="2:7" x14ac:dyDescent="0.4">
      <c r="B105" s="12"/>
      <c r="C105" s="12"/>
      <c r="D105" s="13" t="s">
        <v>99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100</v>
      </c>
      <c r="E106" s="14"/>
      <c r="F106" s="14"/>
      <c r="G106" s="14">
        <f t="shared" si="1"/>
        <v>0</v>
      </c>
    </row>
    <row r="107" spans="2:7" x14ac:dyDescent="0.4">
      <c r="B107" s="12"/>
      <c r="C107" s="15"/>
      <c r="D107" s="16" t="s">
        <v>101</v>
      </c>
      <c r="E107" s="17">
        <f>+E103+E104</f>
        <v>0</v>
      </c>
      <c r="F107" s="17">
        <f>+F103+F104</f>
        <v>0</v>
      </c>
      <c r="G107" s="17">
        <f t="shared" si="1"/>
        <v>0</v>
      </c>
    </row>
    <row r="108" spans="2:7" x14ac:dyDescent="0.4">
      <c r="B108" s="15"/>
      <c r="C108" s="18" t="s">
        <v>102</v>
      </c>
      <c r="D108" s="21"/>
      <c r="E108" s="22">
        <f xml:space="preserve"> +E102 - E107</f>
        <v>348870</v>
      </c>
      <c r="F108" s="22">
        <f xml:space="preserve"> +F102 - F107</f>
        <v>222810</v>
      </c>
      <c r="G108" s="22">
        <f t="shared" si="1"/>
        <v>126060</v>
      </c>
    </row>
    <row r="109" spans="2:7" x14ac:dyDescent="0.4">
      <c r="B109" s="18" t="s">
        <v>103</v>
      </c>
      <c r="C109" s="23"/>
      <c r="D109" s="19"/>
      <c r="E109" s="20">
        <f xml:space="preserve"> +E95 +E108</f>
        <v>-1443678</v>
      </c>
      <c r="F109" s="20">
        <f xml:space="preserve"> +F95 +F108</f>
        <v>-2952264</v>
      </c>
      <c r="G109" s="20">
        <f t="shared" si="1"/>
        <v>1508586</v>
      </c>
    </row>
    <row r="110" spans="2:7" x14ac:dyDescent="0.4">
      <c r="B110" s="9" t="s">
        <v>104</v>
      </c>
      <c r="C110" s="9" t="s">
        <v>9</v>
      </c>
      <c r="D110" s="13" t="s">
        <v>105</v>
      </c>
      <c r="E110" s="14">
        <f>+E111</f>
        <v>0</v>
      </c>
      <c r="F110" s="14">
        <f>+F111</f>
        <v>0</v>
      </c>
      <c r="G110" s="14">
        <f t="shared" si="1"/>
        <v>0</v>
      </c>
    </row>
    <row r="111" spans="2:7" x14ac:dyDescent="0.4">
      <c r="B111" s="12"/>
      <c r="C111" s="12"/>
      <c r="D111" s="13" t="s">
        <v>106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107</v>
      </c>
      <c r="E112" s="14">
        <f>+E113</f>
        <v>0</v>
      </c>
      <c r="F112" s="14">
        <f>+F113</f>
        <v>0</v>
      </c>
      <c r="G112" s="14">
        <f t="shared" si="1"/>
        <v>0</v>
      </c>
    </row>
    <row r="113" spans="2:7" x14ac:dyDescent="0.4">
      <c r="B113" s="12"/>
      <c r="C113" s="12"/>
      <c r="D113" s="13" t="s">
        <v>108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109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110</v>
      </c>
      <c r="E115" s="14">
        <v>28507805</v>
      </c>
      <c r="F115" s="14">
        <v>35831348</v>
      </c>
      <c r="G115" s="14">
        <f t="shared" si="1"/>
        <v>-7323543</v>
      </c>
    </row>
    <row r="116" spans="2:7" x14ac:dyDescent="0.4">
      <c r="B116" s="12"/>
      <c r="C116" s="12"/>
      <c r="D116" s="13" t="s">
        <v>111</v>
      </c>
      <c r="E116" s="14"/>
      <c r="F116" s="14"/>
      <c r="G116" s="14">
        <f t="shared" si="1"/>
        <v>0</v>
      </c>
    </row>
    <row r="117" spans="2:7" x14ac:dyDescent="0.4">
      <c r="B117" s="12"/>
      <c r="C117" s="12"/>
      <c r="D117" s="13" t="s">
        <v>112</v>
      </c>
      <c r="E117" s="14">
        <f>+E118</f>
        <v>0</v>
      </c>
      <c r="F117" s="14">
        <f>+F118</f>
        <v>0</v>
      </c>
      <c r="G117" s="14">
        <f t="shared" si="1"/>
        <v>0</v>
      </c>
    </row>
    <row r="118" spans="2:7" x14ac:dyDescent="0.4">
      <c r="B118" s="12"/>
      <c r="C118" s="12"/>
      <c r="D118" s="13" t="s">
        <v>113</v>
      </c>
      <c r="E118" s="14"/>
      <c r="F118" s="14"/>
      <c r="G118" s="14">
        <f t="shared" si="1"/>
        <v>0</v>
      </c>
    </row>
    <row r="119" spans="2:7" x14ac:dyDescent="0.4">
      <c r="B119" s="12"/>
      <c r="C119" s="15"/>
      <c r="D119" s="16" t="s">
        <v>114</v>
      </c>
      <c r="E119" s="17">
        <f>+E110+E112+E114+E115+E116+E117</f>
        <v>28507805</v>
      </c>
      <c r="F119" s="17">
        <f>+F110+F112+F114+F115+F116+F117</f>
        <v>35831348</v>
      </c>
      <c r="G119" s="17">
        <f t="shared" si="1"/>
        <v>-7323543</v>
      </c>
    </row>
    <row r="120" spans="2:7" x14ac:dyDescent="0.4">
      <c r="B120" s="12"/>
      <c r="C120" s="9" t="s">
        <v>40</v>
      </c>
      <c r="D120" s="13" t="s">
        <v>115</v>
      </c>
      <c r="E120" s="14">
        <f>+E121+E122+E123+E124</f>
        <v>2</v>
      </c>
      <c r="F120" s="14">
        <f>+F121+F122+F123+F124</f>
        <v>0</v>
      </c>
      <c r="G120" s="14">
        <f t="shared" si="1"/>
        <v>2</v>
      </c>
    </row>
    <row r="121" spans="2:7" x14ac:dyDescent="0.4">
      <c r="B121" s="12"/>
      <c r="C121" s="12"/>
      <c r="D121" s="13" t="s">
        <v>116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117</v>
      </c>
      <c r="E122" s="14"/>
      <c r="F122" s="14"/>
      <c r="G122" s="14">
        <f t="shared" si="1"/>
        <v>0</v>
      </c>
    </row>
    <row r="123" spans="2:7" x14ac:dyDescent="0.4">
      <c r="B123" s="12"/>
      <c r="C123" s="12"/>
      <c r="D123" s="13" t="s">
        <v>118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119</v>
      </c>
      <c r="E124" s="14">
        <v>2</v>
      </c>
      <c r="F124" s="14"/>
      <c r="G124" s="14">
        <f t="shared" si="1"/>
        <v>2</v>
      </c>
    </row>
    <row r="125" spans="2:7" x14ac:dyDescent="0.4">
      <c r="B125" s="12"/>
      <c r="C125" s="12"/>
      <c r="D125" s="13" t="s">
        <v>120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121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122</v>
      </c>
      <c r="E127" s="14">
        <v>40770082</v>
      </c>
      <c r="F127" s="14">
        <v>22552377</v>
      </c>
      <c r="G127" s="14">
        <f t="shared" si="1"/>
        <v>18217705</v>
      </c>
    </row>
    <row r="128" spans="2:7" x14ac:dyDescent="0.4">
      <c r="B128" s="12"/>
      <c r="C128" s="12"/>
      <c r="D128" s="13" t="s">
        <v>123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124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125</v>
      </c>
      <c r="E130" s="17">
        <f>+E120+E125+E126+E127+E128+E129</f>
        <v>40770084</v>
      </c>
      <c r="F130" s="17">
        <f>+F120+F125+F126+F127+F128+F129</f>
        <v>22552377</v>
      </c>
      <c r="G130" s="17">
        <f t="shared" si="1"/>
        <v>18217707</v>
      </c>
    </row>
    <row r="131" spans="2:7" x14ac:dyDescent="0.4">
      <c r="B131" s="15"/>
      <c r="C131" s="24" t="s">
        <v>126</v>
      </c>
      <c r="D131" s="25"/>
      <c r="E131" s="26">
        <f xml:space="preserve"> +E119 - E130</f>
        <v>-12262279</v>
      </c>
      <c r="F131" s="26">
        <f xml:space="preserve"> +F119 - F130</f>
        <v>13278971</v>
      </c>
      <c r="G131" s="26">
        <f t="shared" si="1"/>
        <v>-25541250</v>
      </c>
    </row>
    <row r="132" spans="2:7" x14ac:dyDescent="0.4">
      <c r="B132" s="18" t="s">
        <v>127</v>
      </c>
      <c r="C132" s="27"/>
      <c r="D132" s="28"/>
      <c r="E132" s="29">
        <f xml:space="preserve"> +E109 +E131</f>
        <v>-13705957</v>
      </c>
      <c r="F132" s="29">
        <f xml:space="preserve"> +F109 +F131</f>
        <v>10326707</v>
      </c>
      <c r="G132" s="29">
        <f t="shared" si="1"/>
        <v>-24032664</v>
      </c>
    </row>
    <row r="133" spans="2:7" x14ac:dyDescent="0.4">
      <c r="B133" s="30" t="s">
        <v>128</v>
      </c>
      <c r="C133" s="27" t="s">
        <v>129</v>
      </c>
      <c r="D133" s="28"/>
      <c r="E133" s="29">
        <v>25432317</v>
      </c>
      <c r="F133" s="29">
        <v>15105610</v>
      </c>
      <c r="G133" s="29">
        <f t="shared" si="1"/>
        <v>10326707</v>
      </c>
    </row>
    <row r="134" spans="2:7" x14ac:dyDescent="0.4">
      <c r="B134" s="31"/>
      <c r="C134" s="27" t="s">
        <v>130</v>
      </c>
      <c r="D134" s="28"/>
      <c r="E134" s="29">
        <f xml:space="preserve"> +E132 +E133</f>
        <v>11726360</v>
      </c>
      <c r="F134" s="29">
        <f xml:space="preserve"> +F132 +F133</f>
        <v>25432317</v>
      </c>
      <c r="G134" s="29">
        <f t="shared" si="1"/>
        <v>-13705957</v>
      </c>
    </row>
    <row r="135" spans="2:7" x14ac:dyDescent="0.4">
      <c r="B135" s="31"/>
      <c r="C135" s="27" t="s">
        <v>131</v>
      </c>
      <c r="D135" s="28"/>
      <c r="E135" s="29"/>
      <c r="F135" s="29"/>
      <c r="G135" s="29">
        <f t="shared" ref="G135:G143" si="2">E135-F135</f>
        <v>0</v>
      </c>
    </row>
    <row r="136" spans="2:7" x14ac:dyDescent="0.4">
      <c r="B136" s="31"/>
      <c r="C136" s="27" t="s">
        <v>132</v>
      </c>
      <c r="D136" s="28"/>
      <c r="E136" s="29">
        <f>+E137+E138</f>
        <v>0</v>
      </c>
      <c r="F136" s="29">
        <f>+F137+F138</f>
        <v>0</v>
      </c>
      <c r="G136" s="29">
        <f t="shared" si="2"/>
        <v>0</v>
      </c>
    </row>
    <row r="137" spans="2:7" x14ac:dyDescent="0.4">
      <c r="B137" s="31"/>
      <c r="C137" s="32" t="s">
        <v>133</v>
      </c>
      <c r="D137" s="25"/>
      <c r="E137" s="26"/>
      <c r="F137" s="26"/>
      <c r="G137" s="26">
        <f t="shared" si="2"/>
        <v>0</v>
      </c>
    </row>
    <row r="138" spans="2:7" x14ac:dyDescent="0.4">
      <c r="B138" s="31"/>
      <c r="C138" s="32" t="s">
        <v>134</v>
      </c>
      <c r="D138" s="25"/>
      <c r="E138" s="26"/>
      <c r="F138" s="26"/>
      <c r="G138" s="26">
        <f t="shared" si="2"/>
        <v>0</v>
      </c>
    </row>
    <row r="139" spans="2:7" x14ac:dyDescent="0.4">
      <c r="B139" s="31"/>
      <c r="C139" s="27" t="s">
        <v>135</v>
      </c>
      <c r="D139" s="28"/>
      <c r="E139" s="29">
        <f>+E140+E141+E142</f>
        <v>0</v>
      </c>
      <c r="F139" s="29">
        <f>+F140+F141+F142</f>
        <v>0</v>
      </c>
      <c r="G139" s="29">
        <f t="shared" si="2"/>
        <v>0</v>
      </c>
    </row>
    <row r="140" spans="2:7" x14ac:dyDescent="0.4">
      <c r="B140" s="31"/>
      <c r="C140" s="32" t="s">
        <v>136</v>
      </c>
      <c r="D140" s="25"/>
      <c r="E140" s="26"/>
      <c r="F140" s="26"/>
      <c r="G140" s="26">
        <f t="shared" si="2"/>
        <v>0</v>
      </c>
    </row>
    <row r="141" spans="2:7" x14ac:dyDescent="0.4">
      <c r="B141" s="31"/>
      <c r="C141" s="32" t="s">
        <v>137</v>
      </c>
      <c r="D141" s="25"/>
      <c r="E141" s="26"/>
      <c r="F141" s="26"/>
      <c r="G141" s="26">
        <f t="shared" si="2"/>
        <v>0</v>
      </c>
    </row>
    <row r="142" spans="2:7" x14ac:dyDescent="0.4">
      <c r="B142" s="31"/>
      <c r="C142" s="32" t="s">
        <v>138</v>
      </c>
      <c r="D142" s="25"/>
      <c r="E142" s="26"/>
      <c r="F142" s="26"/>
      <c r="G142" s="26">
        <f t="shared" si="2"/>
        <v>0</v>
      </c>
    </row>
    <row r="143" spans="2:7" x14ac:dyDescent="0.4">
      <c r="B143" s="33"/>
      <c r="C143" s="27" t="s">
        <v>139</v>
      </c>
      <c r="D143" s="28"/>
      <c r="E143" s="29">
        <f xml:space="preserve"> +E134 +E135 +E136 - E139</f>
        <v>11726360</v>
      </c>
      <c r="F143" s="29">
        <f xml:space="preserve"> +F134 +F135 +F136 - F139</f>
        <v>25432317</v>
      </c>
      <c r="G143" s="29">
        <f t="shared" si="2"/>
        <v>-13705957</v>
      </c>
    </row>
  </sheetData>
  <mergeCells count="13">
    <mergeCell ref="B133:B143"/>
    <mergeCell ref="B96:B108"/>
    <mergeCell ref="C96:C102"/>
    <mergeCell ref="C103:C107"/>
    <mergeCell ref="B110:B131"/>
    <mergeCell ref="C110:C119"/>
    <mergeCell ref="C120:C130"/>
    <mergeCell ref="B2:G2"/>
    <mergeCell ref="B3:G3"/>
    <mergeCell ref="B5:D5"/>
    <mergeCell ref="B6:B95"/>
    <mergeCell ref="C6:C42"/>
    <mergeCell ref="C43:C94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12918-A517-4026-B868-A898D7222C3D}">
  <sheetPr>
    <pageSetUpPr fitToPage="1"/>
  </sheetPr>
  <dimension ref="B1:G14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146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+E7+E11+E14+E17+E20+E26</f>
        <v>43649063</v>
      </c>
      <c r="F6" s="11">
        <f>+F7+F11+F14+F17+F20+F26</f>
        <v>45860976</v>
      </c>
      <c r="G6" s="11">
        <f>E6-F6</f>
        <v>-2211913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</f>
        <v>0</v>
      </c>
      <c r="F11" s="14">
        <f>+F12+F13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>
        <f>+E15+E16</f>
        <v>31378850</v>
      </c>
      <c r="F14" s="14">
        <f>+F15+F16</f>
        <v>31735648</v>
      </c>
      <c r="G14" s="14">
        <f t="shared" si="0"/>
        <v>-356798</v>
      </c>
    </row>
    <row r="15" spans="2:7" x14ac:dyDescent="0.4">
      <c r="B15" s="12"/>
      <c r="C15" s="12"/>
      <c r="D15" s="13" t="s">
        <v>12</v>
      </c>
      <c r="E15" s="14">
        <v>29413469</v>
      </c>
      <c r="F15" s="14">
        <v>29708143</v>
      </c>
      <c r="G15" s="14">
        <f t="shared" si="0"/>
        <v>-294674</v>
      </c>
    </row>
    <row r="16" spans="2:7" x14ac:dyDescent="0.4">
      <c r="B16" s="12"/>
      <c r="C16" s="12"/>
      <c r="D16" s="13" t="s">
        <v>16</v>
      </c>
      <c r="E16" s="14">
        <v>1965381</v>
      </c>
      <c r="F16" s="14">
        <v>2027505</v>
      </c>
      <c r="G16" s="14">
        <f t="shared" si="0"/>
        <v>-62124</v>
      </c>
    </row>
    <row r="17" spans="2:7" x14ac:dyDescent="0.4">
      <c r="B17" s="12"/>
      <c r="C17" s="12"/>
      <c r="D17" s="13" t="s">
        <v>18</v>
      </c>
      <c r="E17" s="14">
        <f>+E18+E19</f>
        <v>0</v>
      </c>
      <c r="F17" s="14">
        <f>+F18+F19</f>
        <v>0</v>
      </c>
      <c r="G17" s="14">
        <f t="shared" si="0"/>
        <v>0</v>
      </c>
    </row>
    <row r="18" spans="2:7" x14ac:dyDescent="0.4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20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21</v>
      </c>
      <c r="E20" s="14">
        <f>+E21+E22+E23+E24+E25</f>
        <v>11596343</v>
      </c>
      <c r="F20" s="14">
        <f>+F21+F22+F23+F24+F25</f>
        <v>11974003</v>
      </c>
      <c r="G20" s="14">
        <f t="shared" si="0"/>
        <v>-377660</v>
      </c>
    </row>
    <row r="21" spans="2:7" x14ac:dyDescent="0.4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23</v>
      </c>
      <c r="E22" s="14">
        <v>3766295</v>
      </c>
      <c r="F22" s="14">
        <v>3846516</v>
      </c>
      <c r="G22" s="14">
        <f t="shared" si="0"/>
        <v>-80221</v>
      </c>
    </row>
    <row r="23" spans="2:7" x14ac:dyDescent="0.4">
      <c r="B23" s="12"/>
      <c r="C23" s="12"/>
      <c r="D23" s="13" t="s">
        <v>24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25</v>
      </c>
      <c r="E24" s="14">
        <v>3556931</v>
      </c>
      <c r="F24" s="14">
        <v>3617777</v>
      </c>
      <c r="G24" s="14">
        <f t="shared" si="0"/>
        <v>-60846</v>
      </c>
    </row>
    <row r="25" spans="2:7" x14ac:dyDescent="0.4">
      <c r="B25" s="12"/>
      <c r="C25" s="12"/>
      <c r="D25" s="13" t="s">
        <v>26</v>
      </c>
      <c r="E25" s="14">
        <v>4273117</v>
      </c>
      <c r="F25" s="14">
        <v>4509710</v>
      </c>
      <c r="G25" s="14">
        <f t="shared" si="0"/>
        <v>-236593</v>
      </c>
    </row>
    <row r="26" spans="2:7" x14ac:dyDescent="0.4">
      <c r="B26" s="12"/>
      <c r="C26" s="12"/>
      <c r="D26" s="13" t="s">
        <v>27</v>
      </c>
      <c r="E26" s="14">
        <f>+E27+E28+E29+E30+E31+E32+E33</f>
        <v>673870</v>
      </c>
      <c r="F26" s="14">
        <f>+F27+F28+F29+F30+F31+F32+F33</f>
        <v>2151325</v>
      </c>
      <c r="G26" s="14">
        <f t="shared" si="0"/>
        <v>-1477455</v>
      </c>
    </row>
    <row r="27" spans="2:7" x14ac:dyDescent="0.4">
      <c r="B27" s="12"/>
      <c r="C27" s="12"/>
      <c r="D27" s="13" t="s">
        <v>28</v>
      </c>
      <c r="E27" s="14">
        <v>330713</v>
      </c>
      <c r="F27" s="14">
        <v>1762000</v>
      </c>
      <c r="G27" s="14">
        <f t="shared" si="0"/>
        <v>-1431287</v>
      </c>
    </row>
    <row r="28" spans="2:7" x14ac:dyDescent="0.4">
      <c r="B28" s="12"/>
      <c r="C28" s="12"/>
      <c r="D28" s="13" t="s">
        <v>29</v>
      </c>
      <c r="E28" s="14">
        <v>7500</v>
      </c>
      <c r="F28" s="14">
        <v>21000</v>
      </c>
      <c r="G28" s="14">
        <f t="shared" si="0"/>
        <v>-13500</v>
      </c>
    </row>
    <row r="29" spans="2:7" x14ac:dyDescent="0.4">
      <c r="B29" s="12"/>
      <c r="C29" s="12"/>
      <c r="D29" s="13" t="s">
        <v>30</v>
      </c>
      <c r="E29" s="14">
        <v>335657</v>
      </c>
      <c r="F29" s="14">
        <v>368325</v>
      </c>
      <c r="G29" s="14">
        <f t="shared" si="0"/>
        <v>-32668</v>
      </c>
    </row>
    <row r="30" spans="2:7" x14ac:dyDescent="0.4">
      <c r="B30" s="12"/>
      <c r="C30" s="12"/>
      <c r="D30" s="13" t="s">
        <v>31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33</v>
      </c>
      <c r="E32" s="14"/>
      <c r="F32" s="14"/>
      <c r="G32" s="14">
        <f t="shared" si="0"/>
        <v>0</v>
      </c>
    </row>
    <row r="33" spans="2:7" x14ac:dyDescent="0.4">
      <c r="B33" s="12"/>
      <c r="C33" s="12"/>
      <c r="D33" s="13" t="s">
        <v>34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35</v>
      </c>
      <c r="E34" s="14">
        <f>+E35</f>
        <v>0</v>
      </c>
      <c r="F34" s="14">
        <f>+F35</f>
        <v>0</v>
      </c>
      <c r="G34" s="14">
        <f t="shared" si="0"/>
        <v>0</v>
      </c>
    </row>
    <row r="35" spans="2:7" x14ac:dyDescent="0.4">
      <c r="B35" s="12"/>
      <c r="C35" s="12"/>
      <c r="D35" s="13" t="s">
        <v>36</v>
      </c>
      <c r="E35" s="14">
        <f>+E36+E37+E38+E39+E40</f>
        <v>0</v>
      </c>
      <c r="F35" s="14">
        <f>+F36+F37+F38+F39+F40</f>
        <v>0</v>
      </c>
      <c r="G35" s="14">
        <f t="shared" si="0"/>
        <v>0</v>
      </c>
    </row>
    <row r="36" spans="2:7" x14ac:dyDescent="0.4">
      <c r="B36" s="12"/>
      <c r="C36" s="12"/>
      <c r="D36" s="13" t="s">
        <v>37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26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28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29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34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5"/>
      <c r="D42" s="16" t="s">
        <v>39</v>
      </c>
      <c r="E42" s="17">
        <f>+E6+E34+E41</f>
        <v>43649063</v>
      </c>
      <c r="F42" s="17">
        <f>+F6+F34+F41</f>
        <v>45860976</v>
      </c>
      <c r="G42" s="17">
        <f t="shared" si="0"/>
        <v>-2211913</v>
      </c>
    </row>
    <row r="43" spans="2:7" x14ac:dyDescent="0.4">
      <c r="B43" s="12"/>
      <c r="C43" s="9" t="s">
        <v>40</v>
      </c>
      <c r="D43" s="13" t="s">
        <v>41</v>
      </c>
      <c r="E43" s="14">
        <f>+E44+E45+E46+E47+E48+E49+E50</f>
        <v>34731963</v>
      </c>
      <c r="F43" s="14">
        <f>+F44+F45+F46+F47+F48+F49+F50</f>
        <v>38080638</v>
      </c>
      <c r="G43" s="14">
        <f t="shared" si="0"/>
        <v>-3348675</v>
      </c>
    </row>
    <row r="44" spans="2:7" x14ac:dyDescent="0.4">
      <c r="B44" s="12"/>
      <c r="C44" s="12"/>
      <c r="D44" s="13" t="s">
        <v>42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43</v>
      </c>
      <c r="E45" s="14">
        <v>15311647</v>
      </c>
      <c r="F45" s="14">
        <v>20727103</v>
      </c>
      <c r="G45" s="14">
        <f t="shared" si="0"/>
        <v>-5415456</v>
      </c>
    </row>
    <row r="46" spans="2:7" x14ac:dyDescent="0.4">
      <c r="B46" s="12"/>
      <c r="C46" s="12"/>
      <c r="D46" s="13" t="s">
        <v>44</v>
      </c>
      <c r="E46" s="14">
        <v>1767200</v>
      </c>
      <c r="F46" s="14">
        <v>2580055</v>
      </c>
      <c r="G46" s="14">
        <f t="shared" si="0"/>
        <v>-812855</v>
      </c>
    </row>
    <row r="47" spans="2:7" x14ac:dyDescent="0.4">
      <c r="B47" s="12"/>
      <c r="C47" s="12"/>
      <c r="D47" s="13" t="s">
        <v>45</v>
      </c>
      <c r="E47" s="14">
        <v>5959832</v>
      </c>
      <c r="F47" s="14">
        <v>5809880</v>
      </c>
      <c r="G47" s="14">
        <f t="shared" si="0"/>
        <v>149952</v>
      </c>
    </row>
    <row r="48" spans="2:7" x14ac:dyDescent="0.4">
      <c r="B48" s="12"/>
      <c r="C48" s="12"/>
      <c r="D48" s="13" t="s">
        <v>46</v>
      </c>
      <c r="E48" s="14">
        <v>7595978</v>
      </c>
      <c r="F48" s="14">
        <v>3710370</v>
      </c>
      <c r="G48" s="14">
        <f t="shared" si="0"/>
        <v>3885608</v>
      </c>
    </row>
    <row r="49" spans="2:7" x14ac:dyDescent="0.4">
      <c r="B49" s="12"/>
      <c r="C49" s="12"/>
      <c r="D49" s="13" t="s">
        <v>47</v>
      </c>
      <c r="E49" s="14">
        <v>500500</v>
      </c>
      <c r="F49" s="14">
        <v>489500</v>
      </c>
      <c r="G49" s="14">
        <f t="shared" si="0"/>
        <v>11000</v>
      </c>
    </row>
    <row r="50" spans="2:7" x14ac:dyDescent="0.4">
      <c r="B50" s="12"/>
      <c r="C50" s="12"/>
      <c r="D50" s="13" t="s">
        <v>48</v>
      </c>
      <c r="E50" s="14">
        <v>3596806</v>
      </c>
      <c r="F50" s="14">
        <v>4763730</v>
      </c>
      <c r="G50" s="14">
        <f t="shared" si="0"/>
        <v>-1166924</v>
      </c>
    </row>
    <row r="51" spans="2:7" x14ac:dyDescent="0.4">
      <c r="B51" s="12"/>
      <c r="C51" s="12"/>
      <c r="D51" s="13" t="s">
        <v>49</v>
      </c>
      <c r="E51" s="14">
        <f>+E52+E53+E54+E55+E56+E57+E58+E59+E60+E61+E62+E63+E64+E65+E66</f>
        <v>6971374</v>
      </c>
      <c r="F51" s="14">
        <f>+F52+F53+F54+F55+F56+F57+F58+F59+F60+F61+F62+F63+F64+F65+F66</f>
        <v>6217411</v>
      </c>
      <c r="G51" s="14">
        <f t="shared" si="0"/>
        <v>753963</v>
      </c>
    </row>
    <row r="52" spans="2:7" x14ac:dyDescent="0.4">
      <c r="B52" s="12"/>
      <c r="C52" s="12"/>
      <c r="D52" s="13" t="s">
        <v>50</v>
      </c>
      <c r="E52" s="14">
        <v>3663425</v>
      </c>
      <c r="F52" s="14">
        <v>3203717</v>
      </c>
      <c r="G52" s="14">
        <f t="shared" si="0"/>
        <v>459708</v>
      </c>
    </row>
    <row r="53" spans="2:7" x14ac:dyDescent="0.4">
      <c r="B53" s="12"/>
      <c r="C53" s="12"/>
      <c r="D53" s="13" t="s">
        <v>51</v>
      </c>
      <c r="E53" s="14">
        <v>140734</v>
      </c>
      <c r="F53" s="14">
        <v>151250</v>
      </c>
      <c r="G53" s="14">
        <f t="shared" si="0"/>
        <v>-10516</v>
      </c>
    </row>
    <row r="54" spans="2:7" x14ac:dyDescent="0.4">
      <c r="B54" s="12"/>
      <c r="C54" s="12"/>
      <c r="D54" s="13" t="s">
        <v>52</v>
      </c>
      <c r="E54" s="14">
        <v>2357</v>
      </c>
      <c r="F54" s="14"/>
      <c r="G54" s="14">
        <f t="shared" si="0"/>
        <v>2357</v>
      </c>
    </row>
    <row r="55" spans="2:7" x14ac:dyDescent="0.4">
      <c r="B55" s="12"/>
      <c r="C55" s="12"/>
      <c r="D55" s="13" t="s">
        <v>53</v>
      </c>
      <c r="E55" s="14">
        <v>244640</v>
      </c>
      <c r="F55" s="14">
        <v>249920</v>
      </c>
      <c r="G55" s="14">
        <f t="shared" si="0"/>
        <v>-5280</v>
      </c>
    </row>
    <row r="56" spans="2:7" x14ac:dyDescent="0.4">
      <c r="B56" s="12"/>
      <c r="C56" s="12"/>
      <c r="D56" s="13" t="s">
        <v>54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55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56</v>
      </c>
      <c r="E58" s="14">
        <v>124931</v>
      </c>
      <c r="F58" s="14">
        <v>123005</v>
      </c>
      <c r="G58" s="14">
        <f t="shared" si="0"/>
        <v>1926</v>
      </c>
    </row>
    <row r="59" spans="2:7" x14ac:dyDescent="0.4">
      <c r="B59" s="12"/>
      <c r="C59" s="12"/>
      <c r="D59" s="13" t="s">
        <v>57</v>
      </c>
      <c r="E59" s="14">
        <v>2069847</v>
      </c>
      <c r="F59" s="14">
        <v>1769551</v>
      </c>
      <c r="G59" s="14">
        <f t="shared" si="0"/>
        <v>300296</v>
      </c>
    </row>
    <row r="60" spans="2:7" x14ac:dyDescent="0.4">
      <c r="B60" s="12"/>
      <c r="C60" s="12"/>
      <c r="D60" s="13" t="s">
        <v>58</v>
      </c>
      <c r="E60" s="14"/>
      <c r="F60" s="14">
        <v>10619</v>
      </c>
      <c r="G60" s="14">
        <f t="shared" si="0"/>
        <v>-10619</v>
      </c>
    </row>
    <row r="61" spans="2:7" x14ac:dyDescent="0.4">
      <c r="B61" s="12"/>
      <c r="C61" s="12"/>
      <c r="D61" s="13" t="s">
        <v>59</v>
      </c>
      <c r="E61" s="14">
        <v>596595</v>
      </c>
      <c r="F61" s="14">
        <v>507169</v>
      </c>
      <c r="G61" s="14">
        <f t="shared" si="0"/>
        <v>89426</v>
      </c>
    </row>
    <row r="62" spans="2:7" x14ac:dyDescent="0.4">
      <c r="B62" s="12"/>
      <c r="C62" s="12"/>
      <c r="D62" s="13" t="s">
        <v>60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61</v>
      </c>
      <c r="E63" s="14">
        <v>114610</v>
      </c>
      <c r="F63" s="14">
        <v>118800</v>
      </c>
      <c r="G63" s="14">
        <f t="shared" si="0"/>
        <v>-4190</v>
      </c>
    </row>
    <row r="64" spans="2:7" x14ac:dyDescent="0.4">
      <c r="B64" s="12"/>
      <c r="C64" s="12"/>
      <c r="D64" s="13" t="s">
        <v>62</v>
      </c>
      <c r="E64" s="14">
        <v>14235</v>
      </c>
      <c r="F64" s="14"/>
      <c r="G64" s="14">
        <f t="shared" si="0"/>
        <v>14235</v>
      </c>
    </row>
    <row r="65" spans="2:7" x14ac:dyDescent="0.4">
      <c r="B65" s="12"/>
      <c r="C65" s="12"/>
      <c r="D65" s="13" t="s">
        <v>63</v>
      </c>
      <c r="E65" s="14"/>
      <c r="F65" s="14">
        <v>83380</v>
      </c>
      <c r="G65" s="14">
        <f t="shared" si="0"/>
        <v>-83380</v>
      </c>
    </row>
    <row r="66" spans="2:7" x14ac:dyDescent="0.4">
      <c r="B66" s="12"/>
      <c r="C66" s="12"/>
      <c r="D66" s="13" t="s">
        <v>64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65</v>
      </c>
      <c r="E67" s="14">
        <f>+E68+E69+E70+E71+E72+E73+E74+E75+E76+E77+E78+E79+E80+E81+E82+E83+E84+E85+E86+E87+E88+E89</f>
        <v>2535780</v>
      </c>
      <c r="F67" s="14">
        <f>+F68+F69+F70+F71+F72+F73+F74+F75+F76+F77+F78+F79+F80+F81+F82+F83+F84+F85+F86+F87+F88+F89</f>
        <v>3673253</v>
      </c>
      <c r="G67" s="14">
        <f t="shared" si="0"/>
        <v>-1137473</v>
      </c>
    </row>
    <row r="68" spans="2:7" x14ac:dyDescent="0.4">
      <c r="B68" s="12"/>
      <c r="C68" s="12"/>
      <c r="D68" s="13" t="s">
        <v>66</v>
      </c>
      <c r="E68" s="14">
        <v>255214</v>
      </c>
      <c r="F68" s="14">
        <v>223655</v>
      </c>
      <c r="G68" s="14">
        <f t="shared" si="0"/>
        <v>31559</v>
      </c>
    </row>
    <row r="69" spans="2:7" x14ac:dyDescent="0.4">
      <c r="B69" s="12"/>
      <c r="C69" s="12"/>
      <c r="D69" s="13" t="s">
        <v>67</v>
      </c>
      <c r="E69" s="14">
        <v>27319</v>
      </c>
      <c r="F69" s="14">
        <v>57174</v>
      </c>
      <c r="G69" s="14">
        <f t="shared" si="0"/>
        <v>-29855</v>
      </c>
    </row>
    <row r="70" spans="2:7" x14ac:dyDescent="0.4">
      <c r="B70" s="12"/>
      <c r="C70" s="12"/>
      <c r="D70" s="13" t="s">
        <v>68</v>
      </c>
      <c r="E70" s="14">
        <v>489</v>
      </c>
      <c r="F70" s="14"/>
      <c r="G70" s="14">
        <f t="shared" si="0"/>
        <v>489</v>
      </c>
    </row>
    <row r="71" spans="2:7" x14ac:dyDescent="0.4">
      <c r="B71" s="12"/>
      <c r="C71" s="12"/>
      <c r="D71" s="13" t="s">
        <v>69</v>
      </c>
      <c r="E71" s="14">
        <v>2348</v>
      </c>
      <c r="F71" s="14">
        <v>39553</v>
      </c>
      <c r="G71" s="14">
        <f t="shared" ref="G71:G134" si="1">E71-F71</f>
        <v>-37205</v>
      </c>
    </row>
    <row r="72" spans="2:7" x14ac:dyDescent="0.4">
      <c r="B72" s="12"/>
      <c r="C72" s="12"/>
      <c r="D72" s="13" t="s">
        <v>70</v>
      </c>
      <c r="E72" s="14">
        <v>27701</v>
      </c>
      <c r="F72" s="14">
        <v>18007</v>
      </c>
      <c r="G72" s="14">
        <f t="shared" si="1"/>
        <v>9694</v>
      </c>
    </row>
    <row r="73" spans="2:7" x14ac:dyDescent="0.4">
      <c r="B73" s="12"/>
      <c r="C73" s="12"/>
      <c r="D73" s="13" t="s">
        <v>71</v>
      </c>
      <c r="E73" s="14">
        <v>52417</v>
      </c>
      <c r="F73" s="14">
        <v>48460</v>
      </c>
      <c r="G73" s="14">
        <f t="shared" si="1"/>
        <v>3957</v>
      </c>
    </row>
    <row r="74" spans="2:7" x14ac:dyDescent="0.4">
      <c r="B74" s="12"/>
      <c r="C74" s="12"/>
      <c r="D74" s="13" t="s">
        <v>57</v>
      </c>
      <c r="E74" s="14"/>
      <c r="F74" s="14"/>
      <c r="G74" s="14">
        <f t="shared" si="1"/>
        <v>0</v>
      </c>
    </row>
    <row r="75" spans="2:7" x14ac:dyDescent="0.4">
      <c r="B75" s="12"/>
      <c r="C75" s="12"/>
      <c r="D75" s="13" t="s">
        <v>58</v>
      </c>
      <c r="E75" s="14">
        <v>484</v>
      </c>
      <c r="F75" s="14">
        <v>1944</v>
      </c>
      <c r="G75" s="14">
        <f t="shared" si="1"/>
        <v>-1460</v>
      </c>
    </row>
    <row r="76" spans="2:7" x14ac:dyDescent="0.4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73</v>
      </c>
      <c r="E77" s="14">
        <v>141802</v>
      </c>
      <c r="F77" s="14">
        <v>177547</v>
      </c>
      <c r="G77" s="14">
        <f t="shared" si="1"/>
        <v>-35745</v>
      </c>
    </row>
    <row r="78" spans="2:7" x14ac:dyDescent="0.4">
      <c r="B78" s="12"/>
      <c r="C78" s="12"/>
      <c r="D78" s="13" t="s">
        <v>74</v>
      </c>
      <c r="E78" s="14"/>
      <c r="F78" s="14">
        <v>127</v>
      </c>
      <c r="G78" s="14">
        <f t="shared" si="1"/>
        <v>-127</v>
      </c>
    </row>
    <row r="79" spans="2:7" x14ac:dyDescent="0.4">
      <c r="B79" s="12"/>
      <c r="C79" s="12"/>
      <c r="D79" s="13" t="s">
        <v>75</v>
      </c>
      <c r="E79" s="14">
        <v>88000</v>
      </c>
      <c r="F79" s="14"/>
      <c r="G79" s="14">
        <f t="shared" si="1"/>
        <v>88000</v>
      </c>
    </row>
    <row r="80" spans="2:7" x14ac:dyDescent="0.4">
      <c r="B80" s="12"/>
      <c r="C80" s="12"/>
      <c r="D80" s="13" t="s">
        <v>76</v>
      </c>
      <c r="E80" s="14">
        <v>1172610</v>
      </c>
      <c r="F80" s="14">
        <v>1242172</v>
      </c>
      <c r="G80" s="14">
        <f t="shared" si="1"/>
        <v>-69562</v>
      </c>
    </row>
    <row r="81" spans="2:7" x14ac:dyDescent="0.4">
      <c r="B81" s="12"/>
      <c r="C81" s="12"/>
      <c r="D81" s="13" t="s">
        <v>77</v>
      </c>
      <c r="E81" s="14">
        <v>16759</v>
      </c>
      <c r="F81" s="14">
        <v>1190519</v>
      </c>
      <c r="G81" s="14">
        <f t="shared" si="1"/>
        <v>-1173760</v>
      </c>
    </row>
    <row r="82" spans="2:7" x14ac:dyDescent="0.4">
      <c r="B82" s="12"/>
      <c r="C82" s="12"/>
      <c r="D82" s="13" t="s">
        <v>60</v>
      </c>
      <c r="E82" s="14">
        <v>101227</v>
      </c>
      <c r="F82" s="14">
        <v>83519</v>
      </c>
      <c r="G82" s="14">
        <f t="shared" si="1"/>
        <v>17708</v>
      </c>
    </row>
    <row r="83" spans="2:7" x14ac:dyDescent="0.4">
      <c r="B83" s="12"/>
      <c r="C83" s="12"/>
      <c r="D83" s="13" t="s">
        <v>61</v>
      </c>
      <c r="E83" s="14">
        <v>217620</v>
      </c>
      <c r="F83" s="14">
        <v>200880</v>
      </c>
      <c r="G83" s="14">
        <f t="shared" si="1"/>
        <v>16740</v>
      </c>
    </row>
    <row r="84" spans="2:7" x14ac:dyDescent="0.4">
      <c r="B84" s="12"/>
      <c r="C84" s="12"/>
      <c r="D84" s="13" t="s">
        <v>78</v>
      </c>
      <c r="E84" s="14"/>
      <c r="F84" s="14"/>
      <c r="G84" s="14">
        <f t="shared" si="1"/>
        <v>0</v>
      </c>
    </row>
    <row r="85" spans="2:7" x14ac:dyDescent="0.4">
      <c r="B85" s="12"/>
      <c r="C85" s="12"/>
      <c r="D85" s="13" t="s">
        <v>79</v>
      </c>
      <c r="E85" s="14"/>
      <c r="F85" s="14">
        <v>500</v>
      </c>
      <c r="G85" s="14">
        <f t="shared" si="1"/>
        <v>-500</v>
      </c>
    </row>
    <row r="86" spans="2:7" x14ac:dyDescent="0.4">
      <c r="B86" s="12"/>
      <c r="C86" s="12"/>
      <c r="D86" s="13" t="s">
        <v>80</v>
      </c>
      <c r="E86" s="14">
        <v>406186</v>
      </c>
      <c r="F86" s="14">
        <v>379896</v>
      </c>
      <c r="G86" s="14">
        <f t="shared" si="1"/>
        <v>26290</v>
      </c>
    </row>
    <row r="87" spans="2:7" x14ac:dyDescent="0.4">
      <c r="B87" s="12"/>
      <c r="C87" s="12"/>
      <c r="D87" s="13" t="s">
        <v>81</v>
      </c>
      <c r="E87" s="14">
        <v>16304</v>
      </c>
      <c r="F87" s="14"/>
      <c r="G87" s="14">
        <f t="shared" si="1"/>
        <v>16304</v>
      </c>
    </row>
    <row r="88" spans="2:7" x14ac:dyDescent="0.4">
      <c r="B88" s="12"/>
      <c r="C88" s="12"/>
      <c r="D88" s="13" t="s">
        <v>82</v>
      </c>
      <c r="E88" s="14">
        <v>9300</v>
      </c>
      <c r="F88" s="14">
        <v>9300</v>
      </c>
      <c r="G88" s="14">
        <f t="shared" si="1"/>
        <v>0</v>
      </c>
    </row>
    <row r="89" spans="2:7" x14ac:dyDescent="0.4">
      <c r="B89" s="12"/>
      <c r="C89" s="12"/>
      <c r="D89" s="13" t="s">
        <v>64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83</v>
      </c>
      <c r="E90" s="14"/>
      <c r="F90" s="14"/>
      <c r="G90" s="14">
        <f t="shared" si="1"/>
        <v>0</v>
      </c>
    </row>
    <row r="91" spans="2:7" x14ac:dyDescent="0.4">
      <c r="B91" s="12"/>
      <c r="C91" s="12"/>
      <c r="D91" s="13" t="s">
        <v>84</v>
      </c>
      <c r="E91" s="14">
        <v>1522273</v>
      </c>
      <c r="F91" s="14">
        <v>1493049</v>
      </c>
      <c r="G91" s="14">
        <f t="shared" si="1"/>
        <v>29224</v>
      </c>
    </row>
    <row r="92" spans="2:7" x14ac:dyDescent="0.4">
      <c r="B92" s="12"/>
      <c r="C92" s="12"/>
      <c r="D92" s="13" t="s">
        <v>85</v>
      </c>
      <c r="E92" s="14">
        <v>-324660</v>
      </c>
      <c r="F92" s="14">
        <v>-324660</v>
      </c>
      <c r="G92" s="14">
        <f t="shared" si="1"/>
        <v>0</v>
      </c>
    </row>
    <row r="93" spans="2:7" x14ac:dyDescent="0.4">
      <c r="B93" s="12"/>
      <c r="C93" s="12"/>
      <c r="D93" s="13" t="s">
        <v>86</v>
      </c>
      <c r="E93" s="14"/>
      <c r="F93" s="14"/>
      <c r="G93" s="14">
        <f t="shared" si="1"/>
        <v>0</v>
      </c>
    </row>
    <row r="94" spans="2:7" x14ac:dyDescent="0.4">
      <c r="B94" s="12"/>
      <c r="C94" s="15"/>
      <c r="D94" s="16" t="s">
        <v>87</v>
      </c>
      <c r="E94" s="17">
        <f>+E43+E51+E67+E90+E91+E92+E93</f>
        <v>45436730</v>
      </c>
      <c r="F94" s="17">
        <f>+F43+F51+F67+F90+F91+F92+F93</f>
        <v>49139691</v>
      </c>
      <c r="G94" s="17">
        <f t="shared" si="1"/>
        <v>-3702961</v>
      </c>
    </row>
    <row r="95" spans="2:7" x14ac:dyDescent="0.4">
      <c r="B95" s="15"/>
      <c r="C95" s="18" t="s">
        <v>88</v>
      </c>
      <c r="D95" s="19"/>
      <c r="E95" s="20">
        <f xml:space="preserve"> +E42 - E94</f>
        <v>-1787667</v>
      </c>
      <c r="F95" s="20">
        <f xml:space="preserve"> +F42 - F94</f>
        <v>-3278715</v>
      </c>
      <c r="G95" s="20">
        <f t="shared" si="1"/>
        <v>1491048</v>
      </c>
    </row>
    <row r="96" spans="2:7" x14ac:dyDescent="0.4">
      <c r="B96" s="9" t="s">
        <v>89</v>
      </c>
      <c r="C96" s="9" t="s">
        <v>9</v>
      </c>
      <c r="D96" s="13" t="s">
        <v>90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91</v>
      </c>
      <c r="E97" s="14">
        <v>12011</v>
      </c>
      <c r="F97" s="14">
        <v>118</v>
      </c>
      <c r="G97" s="14">
        <f t="shared" si="1"/>
        <v>11893</v>
      </c>
    </row>
    <row r="98" spans="2:7" x14ac:dyDescent="0.4">
      <c r="B98" s="12"/>
      <c r="C98" s="12"/>
      <c r="D98" s="13" t="s">
        <v>92</v>
      </c>
      <c r="E98" s="14">
        <f>+E99+E100+E101</f>
        <v>784553</v>
      </c>
      <c r="F98" s="14">
        <f>+F99+F100+F101</f>
        <v>200000</v>
      </c>
      <c r="G98" s="14">
        <f t="shared" si="1"/>
        <v>584553</v>
      </c>
    </row>
    <row r="99" spans="2:7" x14ac:dyDescent="0.4">
      <c r="B99" s="12"/>
      <c r="C99" s="12"/>
      <c r="D99" s="13" t="s">
        <v>93</v>
      </c>
      <c r="E99" s="14"/>
      <c r="F99" s="14"/>
      <c r="G99" s="14">
        <f t="shared" si="1"/>
        <v>0</v>
      </c>
    </row>
    <row r="100" spans="2:7" x14ac:dyDescent="0.4">
      <c r="B100" s="12"/>
      <c r="C100" s="12"/>
      <c r="D100" s="13" t="s">
        <v>94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95</v>
      </c>
      <c r="E101" s="14">
        <v>784553</v>
      </c>
      <c r="F101" s="14">
        <v>200000</v>
      </c>
      <c r="G101" s="14">
        <f t="shared" si="1"/>
        <v>584553</v>
      </c>
    </row>
    <row r="102" spans="2:7" x14ac:dyDescent="0.4">
      <c r="B102" s="12"/>
      <c r="C102" s="15"/>
      <c r="D102" s="16" t="s">
        <v>96</v>
      </c>
      <c r="E102" s="17">
        <f>+E96+E97+E98</f>
        <v>796564</v>
      </c>
      <c r="F102" s="17">
        <f>+F96+F97+F98</f>
        <v>200118</v>
      </c>
      <c r="G102" s="17">
        <f t="shared" si="1"/>
        <v>596446</v>
      </c>
    </row>
    <row r="103" spans="2:7" x14ac:dyDescent="0.4">
      <c r="B103" s="12"/>
      <c r="C103" s="9" t="s">
        <v>40</v>
      </c>
      <c r="D103" s="13" t="s">
        <v>97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98</v>
      </c>
      <c r="E104" s="14">
        <f>+E105+E106</f>
        <v>140000</v>
      </c>
      <c r="F104" s="14">
        <f>+F105+F106</f>
        <v>57410</v>
      </c>
      <c r="G104" s="14">
        <f t="shared" si="1"/>
        <v>82590</v>
      </c>
    </row>
    <row r="105" spans="2:7" x14ac:dyDescent="0.4">
      <c r="B105" s="12"/>
      <c r="C105" s="12"/>
      <c r="D105" s="13" t="s">
        <v>99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100</v>
      </c>
      <c r="E106" s="14">
        <v>140000</v>
      </c>
      <c r="F106" s="14">
        <v>57410</v>
      </c>
      <c r="G106" s="14">
        <f t="shared" si="1"/>
        <v>82590</v>
      </c>
    </row>
    <row r="107" spans="2:7" x14ac:dyDescent="0.4">
      <c r="B107" s="12"/>
      <c r="C107" s="15"/>
      <c r="D107" s="16" t="s">
        <v>101</v>
      </c>
      <c r="E107" s="17">
        <f>+E103+E104</f>
        <v>140000</v>
      </c>
      <c r="F107" s="17">
        <f>+F103+F104</f>
        <v>57410</v>
      </c>
      <c r="G107" s="17">
        <f t="shared" si="1"/>
        <v>82590</v>
      </c>
    </row>
    <row r="108" spans="2:7" x14ac:dyDescent="0.4">
      <c r="B108" s="15"/>
      <c r="C108" s="18" t="s">
        <v>102</v>
      </c>
      <c r="D108" s="21"/>
      <c r="E108" s="22">
        <f xml:space="preserve"> +E102 - E107</f>
        <v>656564</v>
      </c>
      <c r="F108" s="22">
        <f xml:space="preserve"> +F102 - F107</f>
        <v>142708</v>
      </c>
      <c r="G108" s="22">
        <f t="shared" si="1"/>
        <v>513856</v>
      </c>
    </row>
    <row r="109" spans="2:7" x14ac:dyDescent="0.4">
      <c r="B109" s="18" t="s">
        <v>103</v>
      </c>
      <c r="C109" s="23"/>
      <c r="D109" s="19"/>
      <c r="E109" s="20">
        <f xml:space="preserve"> +E95 +E108</f>
        <v>-1131103</v>
      </c>
      <c r="F109" s="20">
        <f xml:space="preserve"> +F95 +F108</f>
        <v>-3136007</v>
      </c>
      <c r="G109" s="20">
        <f t="shared" si="1"/>
        <v>2004904</v>
      </c>
    </row>
    <row r="110" spans="2:7" x14ac:dyDescent="0.4">
      <c r="B110" s="9" t="s">
        <v>104</v>
      </c>
      <c r="C110" s="9" t="s">
        <v>9</v>
      </c>
      <c r="D110" s="13" t="s">
        <v>105</v>
      </c>
      <c r="E110" s="14">
        <f>+E111</f>
        <v>0</v>
      </c>
      <c r="F110" s="14">
        <f>+F111</f>
        <v>0</v>
      </c>
      <c r="G110" s="14">
        <f t="shared" si="1"/>
        <v>0</v>
      </c>
    </row>
    <row r="111" spans="2:7" x14ac:dyDescent="0.4">
      <c r="B111" s="12"/>
      <c r="C111" s="12"/>
      <c r="D111" s="13" t="s">
        <v>106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107</v>
      </c>
      <c r="E112" s="14">
        <f>+E113</f>
        <v>0</v>
      </c>
      <c r="F112" s="14">
        <f>+F113</f>
        <v>0</v>
      </c>
      <c r="G112" s="14">
        <f t="shared" si="1"/>
        <v>0</v>
      </c>
    </row>
    <row r="113" spans="2:7" x14ac:dyDescent="0.4">
      <c r="B113" s="12"/>
      <c r="C113" s="12"/>
      <c r="D113" s="13" t="s">
        <v>108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109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110</v>
      </c>
      <c r="E115" s="14"/>
      <c r="F115" s="14"/>
      <c r="G115" s="14">
        <f t="shared" si="1"/>
        <v>0</v>
      </c>
    </row>
    <row r="116" spans="2:7" x14ac:dyDescent="0.4">
      <c r="B116" s="12"/>
      <c r="C116" s="12"/>
      <c r="D116" s="13" t="s">
        <v>111</v>
      </c>
      <c r="E116" s="14">
        <v>25115601</v>
      </c>
      <c r="F116" s="14">
        <v>26228647</v>
      </c>
      <c r="G116" s="14">
        <f t="shared" si="1"/>
        <v>-1113046</v>
      </c>
    </row>
    <row r="117" spans="2:7" x14ac:dyDescent="0.4">
      <c r="B117" s="12"/>
      <c r="C117" s="12"/>
      <c r="D117" s="13" t="s">
        <v>112</v>
      </c>
      <c r="E117" s="14">
        <f>+E118</f>
        <v>0</v>
      </c>
      <c r="F117" s="14">
        <f>+F118</f>
        <v>0</v>
      </c>
      <c r="G117" s="14">
        <f t="shared" si="1"/>
        <v>0</v>
      </c>
    </row>
    <row r="118" spans="2:7" x14ac:dyDescent="0.4">
      <c r="B118" s="12"/>
      <c r="C118" s="12"/>
      <c r="D118" s="13" t="s">
        <v>113</v>
      </c>
      <c r="E118" s="14"/>
      <c r="F118" s="14"/>
      <c r="G118" s="14">
        <f t="shared" si="1"/>
        <v>0</v>
      </c>
    </row>
    <row r="119" spans="2:7" x14ac:dyDescent="0.4">
      <c r="B119" s="12"/>
      <c r="C119" s="15"/>
      <c r="D119" s="16" t="s">
        <v>114</v>
      </c>
      <c r="E119" s="17">
        <f>+E110+E112+E114+E115+E116+E117</f>
        <v>25115601</v>
      </c>
      <c r="F119" s="17">
        <f>+F110+F112+F114+F115+F116+F117</f>
        <v>26228647</v>
      </c>
      <c r="G119" s="17">
        <f t="shared" si="1"/>
        <v>-1113046</v>
      </c>
    </row>
    <row r="120" spans="2:7" x14ac:dyDescent="0.4">
      <c r="B120" s="12"/>
      <c r="C120" s="9" t="s">
        <v>40</v>
      </c>
      <c r="D120" s="13" t="s">
        <v>115</v>
      </c>
      <c r="E120" s="14">
        <f>+E121+E122+E123+E124</f>
        <v>0</v>
      </c>
      <c r="F120" s="14">
        <f>+F121+F122+F123+F124</f>
        <v>0</v>
      </c>
      <c r="G120" s="14">
        <f t="shared" si="1"/>
        <v>0</v>
      </c>
    </row>
    <row r="121" spans="2:7" x14ac:dyDescent="0.4">
      <c r="B121" s="12"/>
      <c r="C121" s="12"/>
      <c r="D121" s="13" t="s">
        <v>116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117</v>
      </c>
      <c r="E122" s="14"/>
      <c r="F122" s="14"/>
      <c r="G122" s="14">
        <f t="shared" si="1"/>
        <v>0</v>
      </c>
    </row>
    <row r="123" spans="2:7" x14ac:dyDescent="0.4">
      <c r="B123" s="12"/>
      <c r="C123" s="12"/>
      <c r="D123" s="13" t="s">
        <v>118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119</v>
      </c>
      <c r="E124" s="14"/>
      <c r="F124" s="14"/>
      <c r="G124" s="14">
        <f t="shared" si="1"/>
        <v>0</v>
      </c>
    </row>
    <row r="125" spans="2:7" x14ac:dyDescent="0.4">
      <c r="B125" s="12"/>
      <c r="C125" s="12"/>
      <c r="D125" s="13" t="s">
        <v>120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121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122</v>
      </c>
      <c r="E127" s="14"/>
      <c r="F127" s="14"/>
      <c r="G127" s="14">
        <f t="shared" si="1"/>
        <v>0</v>
      </c>
    </row>
    <row r="128" spans="2:7" x14ac:dyDescent="0.4">
      <c r="B128" s="12"/>
      <c r="C128" s="12"/>
      <c r="D128" s="13" t="s">
        <v>123</v>
      </c>
      <c r="E128" s="14">
        <v>25000000</v>
      </c>
      <c r="F128" s="14">
        <v>8000000</v>
      </c>
      <c r="G128" s="14">
        <f t="shared" si="1"/>
        <v>17000000</v>
      </c>
    </row>
    <row r="129" spans="2:7" x14ac:dyDescent="0.4">
      <c r="B129" s="12"/>
      <c r="C129" s="12"/>
      <c r="D129" s="13" t="s">
        <v>124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125</v>
      </c>
      <c r="E130" s="17">
        <f>+E120+E125+E126+E127+E128+E129</f>
        <v>25000000</v>
      </c>
      <c r="F130" s="17">
        <f>+F120+F125+F126+F127+F128+F129</f>
        <v>8000000</v>
      </c>
      <c r="G130" s="17">
        <f t="shared" si="1"/>
        <v>17000000</v>
      </c>
    </row>
    <row r="131" spans="2:7" x14ac:dyDescent="0.4">
      <c r="B131" s="15"/>
      <c r="C131" s="24" t="s">
        <v>126</v>
      </c>
      <c r="D131" s="25"/>
      <c r="E131" s="26">
        <f xml:space="preserve"> +E119 - E130</f>
        <v>115601</v>
      </c>
      <c r="F131" s="26">
        <f xml:space="preserve"> +F119 - F130</f>
        <v>18228647</v>
      </c>
      <c r="G131" s="26">
        <f t="shared" si="1"/>
        <v>-18113046</v>
      </c>
    </row>
    <row r="132" spans="2:7" x14ac:dyDescent="0.4">
      <c r="B132" s="18" t="s">
        <v>127</v>
      </c>
      <c r="C132" s="27"/>
      <c r="D132" s="28"/>
      <c r="E132" s="29">
        <f xml:space="preserve"> +E109 +E131</f>
        <v>-1015502</v>
      </c>
      <c r="F132" s="29">
        <f xml:space="preserve"> +F109 +F131</f>
        <v>15092640</v>
      </c>
      <c r="G132" s="29">
        <f t="shared" si="1"/>
        <v>-16108142</v>
      </c>
    </row>
    <row r="133" spans="2:7" x14ac:dyDescent="0.4">
      <c r="B133" s="30" t="s">
        <v>128</v>
      </c>
      <c r="C133" s="27" t="s">
        <v>129</v>
      </c>
      <c r="D133" s="28"/>
      <c r="E133" s="29">
        <v>46639465</v>
      </c>
      <c r="F133" s="29">
        <v>31746825</v>
      </c>
      <c r="G133" s="29">
        <f t="shared" si="1"/>
        <v>14892640</v>
      </c>
    </row>
    <row r="134" spans="2:7" x14ac:dyDescent="0.4">
      <c r="B134" s="31"/>
      <c r="C134" s="27" t="s">
        <v>130</v>
      </c>
      <c r="D134" s="28"/>
      <c r="E134" s="29">
        <f xml:space="preserve"> +E132 +E133</f>
        <v>45623963</v>
      </c>
      <c r="F134" s="29">
        <f xml:space="preserve"> +F132 +F133</f>
        <v>46839465</v>
      </c>
      <c r="G134" s="29">
        <f t="shared" si="1"/>
        <v>-1215502</v>
      </c>
    </row>
    <row r="135" spans="2:7" x14ac:dyDescent="0.4">
      <c r="B135" s="31"/>
      <c r="C135" s="27" t="s">
        <v>131</v>
      </c>
      <c r="D135" s="28"/>
      <c r="E135" s="29"/>
      <c r="F135" s="29"/>
      <c r="G135" s="29">
        <f t="shared" ref="G135:G143" si="2">E135-F135</f>
        <v>0</v>
      </c>
    </row>
    <row r="136" spans="2:7" x14ac:dyDescent="0.4">
      <c r="B136" s="31"/>
      <c r="C136" s="27" t="s">
        <v>132</v>
      </c>
      <c r="D136" s="28"/>
      <c r="E136" s="29">
        <f>+E137+E138</f>
        <v>0</v>
      </c>
      <c r="F136" s="29">
        <f>+F137+F138</f>
        <v>0</v>
      </c>
      <c r="G136" s="29">
        <f t="shared" si="2"/>
        <v>0</v>
      </c>
    </row>
    <row r="137" spans="2:7" x14ac:dyDescent="0.4">
      <c r="B137" s="31"/>
      <c r="C137" s="32" t="s">
        <v>133</v>
      </c>
      <c r="D137" s="25"/>
      <c r="E137" s="26"/>
      <c r="F137" s="26"/>
      <c r="G137" s="26">
        <f t="shared" si="2"/>
        <v>0</v>
      </c>
    </row>
    <row r="138" spans="2:7" x14ac:dyDescent="0.4">
      <c r="B138" s="31"/>
      <c r="C138" s="32" t="s">
        <v>134</v>
      </c>
      <c r="D138" s="25"/>
      <c r="E138" s="26"/>
      <c r="F138" s="26"/>
      <c r="G138" s="26">
        <f t="shared" si="2"/>
        <v>0</v>
      </c>
    </row>
    <row r="139" spans="2:7" x14ac:dyDescent="0.4">
      <c r="B139" s="31"/>
      <c r="C139" s="27" t="s">
        <v>135</v>
      </c>
      <c r="D139" s="28"/>
      <c r="E139" s="29">
        <f>+E140+E141+E142</f>
        <v>-80000</v>
      </c>
      <c r="F139" s="29">
        <f>+F140+F141+F142</f>
        <v>200000</v>
      </c>
      <c r="G139" s="29">
        <f t="shared" si="2"/>
        <v>-280000</v>
      </c>
    </row>
    <row r="140" spans="2:7" x14ac:dyDescent="0.4">
      <c r="B140" s="31"/>
      <c r="C140" s="32" t="s">
        <v>136</v>
      </c>
      <c r="D140" s="25"/>
      <c r="E140" s="26"/>
      <c r="F140" s="26"/>
      <c r="G140" s="26">
        <f t="shared" si="2"/>
        <v>0</v>
      </c>
    </row>
    <row r="141" spans="2:7" x14ac:dyDescent="0.4">
      <c r="B141" s="31"/>
      <c r="C141" s="32" t="s">
        <v>137</v>
      </c>
      <c r="D141" s="25"/>
      <c r="E141" s="26"/>
      <c r="F141" s="26"/>
      <c r="G141" s="26">
        <f t="shared" si="2"/>
        <v>0</v>
      </c>
    </row>
    <row r="142" spans="2:7" x14ac:dyDescent="0.4">
      <c r="B142" s="31"/>
      <c r="C142" s="32" t="s">
        <v>138</v>
      </c>
      <c r="D142" s="25"/>
      <c r="E142" s="26">
        <v>-80000</v>
      </c>
      <c r="F142" s="26">
        <v>200000</v>
      </c>
      <c r="G142" s="26">
        <f t="shared" si="2"/>
        <v>-280000</v>
      </c>
    </row>
    <row r="143" spans="2:7" x14ac:dyDescent="0.4">
      <c r="B143" s="33"/>
      <c r="C143" s="27" t="s">
        <v>139</v>
      </c>
      <c r="D143" s="28"/>
      <c r="E143" s="29">
        <f xml:space="preserve"> +E134 +E135 +E136 - E139</f>
        <v>45703963</v>
      </c>
      <c r="F143" s="29">
        <f xml:space="preserve"> +F134 +F135 +F136 - F139</f>
        <v>46639465</v>
      </c>
      <c r="G143" s="29">
        <f t="shared" si="2"/>
        <v>-935502</v>
      </c>
    </row>
  </sheetData>
  <mergeCells count="13">
    <mergeCell ref="B133:B143"/>
    <mergeCell ref="B96:B108"/>
    <mergeCell ref="C96:C102"/>
    <mergeCell ref="C103:C107"/>
    <mergeCell ref="B110:B131"/>
    <mergeCell ref="C110:C119"/>
    <mergeCell ref="C120:C130"/>
    <mergeCell ref="B2:G2"/>
    <mergeCell ref="B3:G3"/>
    <mergeCell ref="B5:D5"/>
    <mergeCell ref="B6:B95"/>
    <mergeCell ref="C6:C42"/>
    <mergeCell ref="C43:C94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DF54-22D6-4973-A9CE-2431134DBCA0}">
  <sheetPr>
    <pageSetUpPr fitToPage="1"/>
  </sheetPr>
  <dimension ref="B1:G143"/>
  <sheetViews>
    <sheetView showGridLines="0" tabSelected="1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147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+E7+E11+E14+E17+E20+E26</f>
        <v>0</v>
      </c>
      <c r="F6" s="11">
        <f>+F7+F11+F14+F17+F20+F26</f>
        <v>0</v>
      </c>
      <c r="G6" s="11">
        <f>E6-F6</f>
        <v>0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</f>
        <v>0</v>
      </c>
      <c r="F11" s="14">
        <f>+F12+F13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>
        <f>+E15+E16</f>
        <v>0</v>
      </c>
      <c r="F14" s="14">
        <f>+F15+F16</f>
        <v>0</v>
      </c>
      <c r="G14" s="14">
        <f t="shared" si="0"/>
        <v>0</v>
      </c>
    </row>
    <row r="15" spans="2:7" x14ac:dyDescent="0.4">
      <c r="B15" s="12"/>
      <c r="C15" s="12"/>
      <c r="D15" s="13" t="s">
        <v>12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16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18</v>
      </c>
      <c r="E17" s="14">
        <f>+E18+E19</f>
        <v>0</v>
      </c>
      <c r="F17" s="14">
        <f>+F18+F19</f>
        <v>0</v>
      </c>
      <c r="G17" s="14">
        <f t="shared" si="0"/>
        <v>0</v>
      </c>
    </row>
    <row r="18" spans="2:7" x14ac:dyDescent="0.4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x14ac:dyDescent="0.4">
      <c r="B19" s="12"/>
      <c r="C19" s="12"/>
      <c r="D19" s="13" t="s">
        <v>20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21</v>
      </c>
      <c r="E20" s="14">
        <f>+E21+E22+E23+E24+E25</f>
        <v>0</v>
      </c>
      <c r="F20" s="14">
        <f>+F21+F22+F23+F24+F25</f>
        <v>0</v>
      </c>
      <c r="G20" s="14">
        <f t="shared" si="0"/>
        <v>0</v>
      </c>
    </row>
    <row r="21" spans="2:7" x14ac:dyDescent="0.4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24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25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x14ac:dyDescent="0.4">
      <c r="B26" s="12"/>
      <c r="C26" s="12"/>
      <c r="D26" s="13" t="s">
        <v>27</v>
      </c>
      <c r="E26" s="14">
        <f>+E27+E28+E29+E30+E31+E32+E33</f>
        <v>0</v>
      </c>
      <c r="F26" s="14">
        <f>+F27+F28+F29+F30+F31+F32+F33</f>
        <v>0</v>
      </c>
      <c r="G26" s="14">
        <f t="shared" si="0"/>
        <v>0</v>
      </c>
    </row>
    <row r="27" spans="2:7" x14ac:dyDescent="0.4">
      <c r="B27" s="12"/>
      <c r="C27" s="12"/>
      <c r="D27" s="13" t="s">
        <v>28</v>
      </c>
      <c r="E27" s="14"/>
      <c r="F27" s="14"/>
      <c r="G27" s="14">
        <f t="shared" si="0"/>
        <v>0</v>
      </c>
    </row>
    <row r="28" spans="2:7" x14ac:dyDescent="0.4">
      <c r="B28" s="12"/>
      <c r="C28" s="12"/>
      <c r="D28" s="13" t="s">
        <v>29</v>
      </c>
      <c r="E28" s="14"/>
      <c r="F28" s="14"/>
      <c r="G28" s="14">
        <f t="shared" si="0"/>
        <v>0</v>
      </c>
    </row>
    <row r="29" spans="2:7" x14ac:dyDescent="0.4">
      <c r="B29" s="12"/>
      <c r="C29" s="12"/>
      <c r="D29" s="13" t="s">
        <v>30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31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33</v>
      </c>
      <c r="E32" s="14"/>
      <c r="F32" s="14"/>
      <c r="G32" s="14">
        <f t="shared" si="0"/>
        <v>0</v>
      </c>
    </row>
    <row r="33" spans="2:7" x14ac:dyDescent="0.4">
      <c r="B33" s="12"/>
      <c r="C33" s="12"/>
      <c r="D33" s="13" t="s">
        <v>34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35</v>
      </c>
      <c r="E34" s="14">
        <f>+E35</f>
        <v>0</v>
      </c>
      <c r="F34" s="14">
        <f>+F35</f>
        <v>0</v>
      </c>
      <c r="G34" s="14">
        <f t="shared" si="0"/>
        <v>0</v>
      </c>
    </row>
    <row r="35" spans="2:7" x14ac:dyDescent="0.4">
      <c r="B35" s="12"/>
      <c r="C35" s="12"/>
      <c r="D35" s="13" t="s">
        <v>36</v>
      </c>
      <c r="E35" s="14">
        <f>+E36+E37+E38+E39+E40</f>
        <v>0</v>
      </c>
      <c r="F35" s="14">
        <f>+F36+F37+F38+F39+F40</f>
        <v>0</v>
      </c>
      <c r="G35" s="14">
        <f t="shared" si="0"/>
        <v>0</v>
      </c>
    </row>
    <row r="36" spans="2:7" x14ac:dyDescent="0.4">
      <c r="B36" s="12"/>
      <c r="C36" s="12"/>
      <c r="D36" s="13" t="s">
        <v>37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26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28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29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34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5"/>
      <c r="D42" s="16" t="s">
        <v>39</v>
      </c>
      <c r="E42" s="17">
        <f>+E6+E34+E41</f>
        <v>0</v>
      </c>
      <c r="F42" s="17">
        <f>+F6+F34+F41</f>
        <v>0</v>
      </c>
      <c r="G42" s="17">
        <f t="shared" si="0"/>
        <v>0</v>
      </c>
    </row>
    <row r="43" spans="2:7" x14ac:dyDescent="0.4">
      <c r="B43" s="12"/>
      <c r="C43" s="9" t="s">
        <v>40</v>
      </c>
      <c r="D43" s="13" t="s">
        <v>41</v>
      </c>
      <c r="E43" s="14">
        <f>+E44+E45+E46+E47+E48+E49+E50</f>
        <v>0</v>
      </c>
      <c r="F43" s="14">
        <f>+F44+F45+F46+F47+F48+F49+F50</f>
        <v>0</v>
      </c>
      <c r="G43" s="14">
        <f t="shared" si="0"/>
        <v>0</v>
      </c>
    </row>
    <row r="44" spans="2:7" x14ac:dyDescent="0.4">
      <c r="B44" s="12"/>
      <c r="C44" s="12"/>
      <c r="D44" s="13" t="s">
        <v>42</v>
      </c>
      <c r="E44" s="14"/>
      <c r="F44" s="14"/>
      <c r="G44" s="14">
        <f t="shared" si="0"/>
        <v>0</v>
      </c>
    </row>
    <row r="45" spans="2:7" x14ac:dyDescent="0.4">
      <c r="B45" s="12"/>
      <c r="C45" s="12"/>
      <c r="D45" s="13" t="s">
        <v>43</v>
      </c>
      <c r="E45" s="14"/>
      <c r="F45" s="14"/>
      <c r="G45" s="14">
        <f t="shared" si="0"/>
        <v>0</v>
      </c>
    </row>
    <row r="46" spans="2:7" x14ac:dyDescent="0.4">
      <c r="B46" s="12"/>
      <c r="C46" s="12"/>
      <c r="D46" s="13" t="s">
        <v>44</v>
      </c>
      <c r="E46" s="14"/>
      <c r="F46" s="14"/>
      <c r="G46" s="14">
        <f t="shared" si="0"/>
        <v>0</v>
      </c>
    </row>
    <row r="47" spans="2:7" x14ac:dyDescent="0.4">
      <c r="B47" s="12"/>
      <c r="C47" s="12"/>
      <c r="D47" s="13" t="s">
        <v>45</v>
      </c>
      <c r="E47" s="14"/>
      <c r="F47" s="14"/>
      <c r="G47" s="14">
        <f t="shared" si="0"/>
        <v>0</v>
      </c>
    </row>
    <row r="48" spans="2:7" x14ac:dyDescent="0.4">
      <c r="B48" s="12"/>
      <c r="C48" s="12"/>
      <c r="D48" s="13" t="s">
        <v>46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47</v>
      </c>
      <c r="E49" s="14"/>
      <c r="F49" s="14"/>
      <c r="G49" s="14">
        <f t="shared" si="0"/>
        <v>0</v>
      </c>
    </row>
    <row r="50" spans="2:7" x14ac:dyDescent="0.4">
      <c r="B50" s="12"/>
      <c r="C50" s="12"/>
      <c r="D50" s="13" t="s">
        <v>48</v>
      </c>
      <c r="E50" s="14"/>
      <c r="F50" s="14"/>
      <c r="G50" s="14">
        <f t="shared" si="0"/>
        <v>0</v>
      </c>
    </row>
    <row r="51" spans="2:7" x14ac:dyDescent="0.4">
      <c r="B51" s="12"/>
      <c r="C51" s="12"/>
      <c r="D51" s="13" t="s">
        <v>49</v>
      </c>
      <c r="E51" s="14">
        <f>+E52+E53+E54+E55+E56+E57+E58+E59+E60+E61+E62+E63+E64+E65+E66</f>
        <v>0</v>
      </c>
      <c r="F51" s="14">
        <f>+F52+F53+F54+F55+F56+F57+F58+F59+F60+F61+F62+F63+F64+F65+F66</f>
        <v>0</v>
      </c>
      <c r="G51" s="14">
        <f t="shared" si="0"/>
        <v>0</v>
      </c>
    </row>
    <row r="52" spans="2:7" x14ac:dyDescent="0.4">
      <c r="B52" s="12"/>
      <c r="C52" s="12"/>
      <c r="D52" s="13" t="s">
        <v>50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51</v>
      </c>
      <c r="E53" s="14"/>
      <c r="F53" s="14"/>
      <c r="G53" s="14">
        <f t="shared" si="0"/>
        <v>0</v>
      </c>
    </row>
    <row r="54" spans="2:7" x14ac:dyDescent="0.4">
      <c r="B54" s="12"/>
      <c r="C54" s="12"/>
      <c r="D54" s="13" t="s">
        <v>52</v>
      </c>
      <c r="E54" s="14"/>
      <c r="F54" s="14"/>
      <c r="G54" s="14">
        <f t="shared" si="0"/>
        <v>0</v>
      </c>
    </row>
    <row r="55" spans="2:7" x14ac:dyDescent="0.4">
      <c r="B55" s="12"/>
      <c r="C55" s="12"/>
      <c r="D55" s="13" t="s">
        <v>53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54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55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56</v>
      </c>
      <c r="E58" s="14"/>
      <c r="F58" s="14"/>
      <c r="G58" s="14">
        <f t="shared" si="0"/>
        <v>0</v>
      </c>
    </row>
    <row r="59" spans="2:7" x14ac:dyDescent="0.4">
      <c r="B59" s="12"/>
      <c r="C59" s="12"/>
      <c r="D59" s="13" t="s">
        <v>57</v>
      </c>
      <c r="E59" s="14"/>
      <c r="F59" s="14"/>
      <c r="G59" s="14">
        <f t="shared" si="0"/>
        <v>0</v>
      </c>
    </row>
    <row r="60" spans="2:7" x14ac:dyDescent="0.4">
      <c r="B60" s="12"/>
      <c r="C60" s="12"/>
      <c r="D60" s="13" t="s">
        <v>58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59</v>
      </c>
      <c r="E61" s="14"/>
      <c r="F61" s="14"/>
      <c r="G61" s="14">
        <f t="shared" si="0"/>
        <v>0</v>
      </c>
    </row>
    <row r="62" spans="2:7" x14ac:dyDescent="0.4">
      <c r="B62" s="12"/>
      <c r="C62" s="12"/>
      <c r="D62" s="13" t="s">
        <v>60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61</v>
      </c>
      <c r="E63" s="14"/>
      <c r="F63" s="14"/>
      <c r="G63" s="14">
        <f t="shared" si="0"/>
        <v>0</v>
      </c>
    </row>
    <row r="64" spans="2:7" x14ac:dyDescent="0.4">
      <c r="B64" s="12"/>
      <c r="C64" s="12"/>
      <c r="D64" s="13" t="s">
        <v>62</v>
      </c>
      <c r="E64" s="14"/>
      <c r="F64" s="14"/>
      <c r="G64" s="14">
        <f t="shared" si="0"/>
        <v>0</v>
      </c>
    </row>
    <row r="65" spans="2:7" x14ac:dyDescent="0.4">
      <c r="B65" s="12"/>
      <c r="C65" s="12"/>
      <c r="D65" s="13" t="s">
        <v>63</v>
      </c>
      <c r="E65" s="14"/>
      <c r="F65" s="14"/>
      <c r="G65" s="14">
        <f t="shared" si="0"/>
        <v>0</v>
      </c>
    </row>
    <row r="66" spans="2:7" x14ac:dyDescent="0.4">
      <c r="B66" s="12"/>
      <c r="C66" s="12"/>
      <c r="D66" s="13" t="s">
        <v>64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65</v>
      </c>
      <c r="E67" s="14">
        <f>+E68+E69+E70+E71+E72+E73+E74+E75+E76+E77+E78+E79+E80+E81+E82+E83+E84+E85+E86+E87+E88+E89</f>
        <v>1929</v>
      </c>
      <c r="F67" s="14">
        <f>+F68+F69+F70+F71+F72+F73+F74+F75+F76+F77+F78+F79+F80+F81+F82+F83+F84+F85+F86+F87+F88+F89</f>
        <v>0</v>
      </c>
      <c r="G67" s="14">
        <f t="shared" si="0"/>
        <v>1929</v>
      </c>
    </row>
    <row r="68" spans="2:7" x14ac:dyDescent="0.4">
      <c r="B68" s="12"/>
      <c r="C68" s="12"/>
      <c r="D68" s="13" t="s">
        <v>66</v>
      </c>
      <c r="E68" s="14"/>
      <c r="F68" s="14"/>
      <c r="G68" s="14">
        <f t="shared" si="0"/>
        <v>0</v>
      </c>
    </row>
    <row r="69" spans="2:7" x14ac:dyDescent="0.4">
      <c r="B69" s="12"/>
      <c r="C69" s="12"/>
      <c r="D69" s="13" t="s">
        <v>67</v>
      </c>
      <c r="E69" s="14"/>
      <c r="F69" s="14"/>
      <c r="G69" s="14">
        <f t="shared" si="0"/>
        <v>0</v>
      </c>
    </row>
    <row r="70" spans="2:7" x14ac:dyDescent="0.4">
      <c r="B70" s="12"/>
      <c r="C70" s="12"/>
      <c r="D70" s="13" t="s">
        <v>68</v>
      </c>
      <c r="E70" s="14"/>
      <c r="F70" s="14"/>
      <c r="G70" s="14">
        <f t="shared" si="0"/>
        <v>0</v>
      </c>
    </row>
    <row r="71" spans="2:7" x14ac:dyDescent="0.4">
      <c r="B71" s="12"/>
      <c r="C71" s="12"/>
      <c r="D71" s="13" t="s">
        <v>69</v>
      </c>
      <c r="E71" s="14">
        <v>1929</v>
      </c>
      <c r="F71" s="14"/>
      <c r="G71" s="14">
        <f t="shared" ref="G71:G134" si="1">E71-F71</f>
        <v>1929</v>
      </c>
    </row>
    <row r="72" spans="2:7" x14ac:dyDescent="0.4">
      <c r="B72" s="12"/>
      <c r="C72" s="12"/>
      <c r="D72" s="13" t="s">
        <v>70</v>
      </c>
      <c r="E72" s="14"/>
      <c r="F72" s="14"/>
      <c r="G72" s="14">
        <f t="shared" si="1"/>
        <v>0</v>
      </c>
    </row>
    <row r="73" spans="2:7" x14ac:dyDescent="0.4">
      <c r="B73" s="12"/>
      <c r="C73" s="12"/>
      <c r="D73" s="13" t="s">
        <v>71</v>
      </c>
      <c r="E73" s="14"/>
      <c r="F73" s="14"/>
      <c r="G73" s="14">
        <f t="shared" si="1"/>
        <v>0</v>
      </c>
    </row>
    <row r="74" spans="2:7" x14ac:dyDescent="0.4">
      <c r="B74" s="12"/>
      <c r="C74" s="12"/>
      <c r="D74" s="13" t="s">
        <v>57</v>
      </c>
      <c r="E74" s="14"/>
      <c r="F74" s="14"/>
      <c r="G74" s="14">
        <f t="shared" si="1"/>
        <v>0</v>
      </c>
    </row>
    <row r="75" spans="2:7" x14ac:dyDescent="0.4">
      <c r="B75" s="12"/>
      <c r="C75" s="12"/>
      <c r="D75" s="13" t="s">
        <v>58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73</v>
      </c>
      <c r="E77" s="14"/>
      <c r="F77" s="14"/>
      <c r="G77" s="14">
        <f t="shared" si="1"/>
        <v>0</v>
      </c>
    </row>
    <row r="78" spans="2:7" x14ac:dyDescent="0.4">
      <c r="B78" s="12"/>
      <c r="C78" s="12"/>
      <c r="D78" s="13" t="s">
        <v>74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76</v>
      </c>
      <c r="E80" s="14"/>
      <c r="F80" s="14"/>
      <c r="G80" s="14">
        <f t="shared" si="1"/>
        <v>0</v>
      </c>
    </row>
    <row r="81" spans="2:7" x14ac:dyDescent="0.4">
      <c r="B81" s="12"/>
      <c r="C81" s="12"/>
      <c r="D81" s="13" t="s">
        <v>77</v>
      </c>
      <c r="E81" s="14"/>
      <c r="F81" s="14"/>
      <c r="G81" s="14">
        <f t="shared" si="1"/>
        <v>0</v>
      </c>
    </row>
    <row r="82" spans="2:7" x14ac:dyDescent="0.4">
      <c r="B82" s="12"/>
      <c r="C82" s="12"/>
      <c r="D82" s="13" t="s">
        <v>60</v>
      </c>
      <c r="E82" s="14"/>
      <c r="F82" s="14"/>
      <c r="G82" s="14">
        <f t="shared" si="1"/>
        <v>0</v>
      </c>
    </row>
    <row r="83" spans="2:7" x14ac:dyDescent="0.4">
      <c r="B83" s="12"/>
      <c r="C83" s="12"/>
      <c r="D83" s="13" t="s">
        <v>61</v>
      </c>
      <c r="E83" s="14"/>
      <c r="F83" s="14"/>
      <c r="G83" s="14">
        <f t="shared" si="1"/>
        <v>0</v>
      </c>
    </row>
    <row r="84" spans="2:7" x14ac:dyDescent="0.4">
      <c r="B84" s="12"/>
      <c r="C84" s="12"/>
      <c r="D84" s="13" t="s">
        <v>78</v>
      </c>
      <c r="E84" s="14"/>
      <c r="F84" s="14"/>
      <c r="G84" s="14">
        <f t="shared" si="1"/>
        <v>0</v>
      </c>
    </row>
    <row r="85" spans="2:7" x14ac:dyDescent="0.4">
      <c r="B85" s="12"/>
      <c r="C85" s="12"/>
      <c r="D85" s="13" t="s">
        <v>79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80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81</v>
      </c>
      <c r="E87" s="14"/>
      <c r="F87" s="14"/>
      <c r="G87" s="14">
        <f t="shared" si="1"/>
        <v>0</v>
      </c>
    </row>
    <row r="88" spans="2:7" x14ac:dyDescent="0.4">
      <c r="B88" s="12"/>
      <c r="C88" s="12"/>
      <c r="D88" s="13" t="s">
        <v>82</v>
      </c>
      <c r="E88" s="14"/>
      <c r="F88" s="14"/>
      <c r="G88" s="14">
        <f t="shared" si="1"/>
        <v>0</v>
      </c>
    </row>
    <row r="89" spans="2:7" x14ac:dyDescent="0.4">
      <c r="B89" s="12"/>
      <c r="C89" s="12"/>
      <c r="D89" s="13" t="s">
        <v>64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83</v>
      </c>
      <c r="E90" s="14"/>
      <c r="F90" s="14"/>
      <c r="G90" s="14">
        <f t="shared" si="1"/>
        <v>0</v>
      </c>
    </row>
    <row r="91" spans="2:7" x14ac:dyDescent="0.4">
      <c r="B91" s="12"/>
      <c r="C91" s="12"/>
      <c r="D91" s="13" t="s">
        <v>84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85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86</v>
      </c>
      <c r="E93" s="14"/>
      <c r="F93" s="14"/>
      <c r="G93" s="14">
        <f t="shared" si="1"/>
        <v>0</v>
      </c>
    </row>
    <row r="94" spans="2:7" x14ac:dyDescent="0.4">
      <c r="B94" s="12"/>
      <c r="C94" s="15"/>
      <c r="D94" s="16" t="s">
        <v>87</v>
      </c>
      <c r="E94" s="17">
        <f>+E43+E51+E67+E90+E91+E92+E93</f>
        <v>1929</v>
      </c>
      <c r="F94" s="17">
        <f>+F43+F51+F67+F90+F91+F92+F93</f>
        <v>0</v>
      </c>
      <c r="G94" s="17">
        <f t="shared" si="1"/>
        <v>1929</v>
      </c>
    </row>
    <row r="95" spans="2:7" x14ac:dyDescent="0.4">
      <c r="B95" s="15"/>
      <c r="C95" s="18" t="s">
        <v>88</v>
      </c>
      <c r="D95" s="19"/>
      <c r="E95" s="20">
        <f xml:space="preserve"> +E42 - E94</f>
        <v>-1929</v>
      </c>
      <c r="F95" s="20">
        <f xml:space="preserve"> +F42 - F94</f>
        <v>0</v>
      </c>
      <c r="G95" s="20">
        <f t="shared" si="1"/>
        <v>-1929</v>
      </c>
    </row>
    <row r="96" spans="2:7" x14ac:dyDescent="0.4">
      <c r="B96" s="9" t="s">
        <v>89</v>
      </c>
      <c r="C96" s="9" t="s">
        <v>9</v>
      </c>
      <c r="D96" s="13" t="s">
        <v>90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91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92</v>
      </c>
      <c r="E98" s="14">
        <f>+E99+E100+E101</f>
        <v>979000</v>
      </c>
      <c r="F98" s="14">
        <f>+F99+F100+F101</f>
        <v>0</v>
      </c>
      <c r="G98" s="14">
        <f t="shared" si="1"/>
        <v>979000</v>
      </c>
    </row>
    <row r="99" spans="2:7" x14ac:dyDescent="0.4">
      <c r="B99" s="12"/>
      <c r="C99" s="12"/>
      <c r="D99" s="13" t="s">
        <v>93</v>
      </c>
      <c r="E99" s="14"/>
      <c r="F99" s="14"/>
      <c r="G99" s="14">
        <f t="shared" si="1"/>
        <v>0</v>
      </c>
    </row>
    <row r="100" spans="2:7" x14ac:dyDescent="0.4">
      <c r="B100" s="12"/>
      <c r="C100" s="12"/>
      <c r="D100" s="13" t="s">
        <v>94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95</v>
      </c>
      <c r="E101" s="14">
        <v>979000</v>
      </c>
      <c r="F101" s="14"/>
      <c r="G101" s="14">
        <f t="shared" si="1"/>
        <v>979000</v>
      </c>
    </row>
    <row r="102" spans="2:7" x14ac:dyDescent="0.4">
      <c r="B102" s="12"/>
      <c r="C102" s="15"/>
      <c r="D102" s="16" t="s">
        <v>96</v>
      </c>
      <c r="E102" s="17">
        <f>+E96+E97+E98</f>
        <v>979000</v>
      </c>
      <c r="F102" s="17">
        <f>+F96+F97+F98</f>
        <v>0</v>
      </c>
      <c r="G102" s="17">
        <f t="shared" si="1"/>
        <v>979000</v>
      </c>
    </row>
    <row r="103" spans="2:7" x14ac:dyDescent="0.4">
      <c r="B103" s="12"/>
      <c r="C103" s="9" t="s">
        <v>40</v>
      </c>
      <c r="D103" s="13" t="s">
        <v>97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98</v>
      </c>
      <c r="E104" s="14">
        <f>+E105+E106</f>
        <v>0</v>
      </c>
      <c r="F104" s="14">
        <f>+F105+F106</f>
        <v>0</v>
      </c>
      <c r="G104" s="14">
        <f t="shared" si="1"/>
        <v>0</v>
      </c>
    </row>
    <row r="105" spans="2:7" x14ac:dyDescent="0.4">
      <c r="B105" s="12"/>
      <c r="C105" s="12"/>
      <c r="D105" s="13" t="s">
        <v>99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100</v>
      </c>
      <c r="E106" s="14"/>
      <c r="F106" s="14"/>
      <c r="G106" s="14">
        <f t="shared" si="1"/>
        <v>0</v>
      </c>
    </row>
    <row r="107" spans="2:7" x14ac:dyDescent="0.4">
      <c r="B107" s="12"/>
      <c r="C107" s="15"/>
      <c r="D107" s="16" t="s">
        <v>101</v>
      </c>
      <c r="E107" s="17">
        <f>+E103+E104</f>
        <v>0</v>
      </c>
      <c r="F107" s="17">
        <f>+F103+F104</f>
        <v>0</v>
      </c>
      <c r="G107" s="17">
        <f t="shared" si="1"/>
        <v>0</v>
      </c>
    </row>
    <row r="108" spans="2:7" x14ac:dyDescent="0.4">
      <c r="B108" s="15"/>
      <c r="C108" s="18" t="s">
        <v>102</v>
      </c>
      <c r="D108" s="21"/>
      <c r="E108" s="22">
        <f xml:space="preserve"> +E102 - E107</f>
        <v>979000</v>
      </c>
      <c r="F108" s="22">
        <f xml:space="preserve"> +F102 - F107</f>
        <v>0</v>
      </c>
      <c r="G108" s="22">
        <f t="shared" si="1"/>
        <v>979000</v>
      </c>
    </row>
    <row r="109" spans="2:7" x14ac:dyDescent="0.4">
      <c r="B109" s="18" t="s">
        <v>103</v>
      </c>
      <c r="C109" s="23"/>
      <c r="D109" s="19"/>
      <c r="E109" s="20">
        <f xml:space="preserve"> +E95 +E108</f>
        <v>977071</v>
      </c>
      <c r="F109" s="20">
        <f xml:space="preserve"> +F95 +F108</f>
        <v>0</v>
      </c>
      <c r="G109" s="20">
        <f t="shared" si="1"/>
        <v>977071</v>
      </c>
    </row>
    <row r="110" spans="2:7" x14ac:dyDescent="0.4">
      <c r="B110" s="9" t="s">
        <v>104</v>
      </c>
      <c r="C110" s="9" t="s">
        <v>9</v>
      </c>
      <c r="D110" s="13" t="s">
        <v>105</v>
      </c>
      <c r="E110" s="14">
        <f>+E111</f>
        <v>0</v>
      </c>
      <c r="F110" s="14">
        <f>+F111</f>
        <v>0</v>
      </c>
      <c r="G110" s="14">
        <f t="shared" si="1"/>
        <v>0</v>
      </c>
    </row>
    <row r="111" spans="2:7" x14ac:dyDescent="0.4">
      <c r="B111" s="12"/>
      <c r="C111" s="12"/>
      <c r="D111" s="13" t="s">
        <v>106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107</v>
      </c>
      <c r="E112" s="14">
        <f>+E113</f>
        <v>0</v>
      </c>
      <c r="F112" s="14">
        <f>+F113</f>
        <v>0</v>
      </c>
      <c r="G112" s="14">
        <f t="shared" si="1"/>
        <v>0</v>
      </c>
    </row>
    <row r="113" spans="2:7" x14ac:dyDescent="0.4">
      <c r="B113" s="12"/>
      <c r="C113" s="12"/>
      <c r="D113" s="13" t="s">
        <v>108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109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110</v>
      </c>
      <c r="E115" s="14">
        <v>2374</v>
      </c>
      <c r="F115" s="14">
        <v>22517</v>
      </c>
      <c r="G115" s="14">
        <f t="shared" si="1"/>
        <v>-20143</v>
      </c>
    </row>
    <row r="116" spans="2:7" x14ac:dyDescent="0.4">
      <c r="B116" s="12"/>
      <c r="C116" s="12"/>
      <c r="D116" s="13" t="s">
        <v>111</v>
      </c>
      <c r="E116" s="14"/>
      <c r="F116" s="14"/>
      <c r="G116" s="14">
        <f t="shared" si="1"/>
        <v>0</v>
      </c>
    </row>
    <row r="117" spans="2:7" x14ac:dyDescent="0.4">
      <c r="B117" s="12"/>
      <c r="C117" s="12"/>
      <c r="D117" s="13" t="s">
        <v>112</v>
      </c>
      <c r="E117" s="14">
        <f>+E118</f>
        <v>0</v>
      </c>
      <c r="F117" s="14">
        <f>+F118</f>
        <v>0</v>
      </c>
      <c r="G117" s="14">
        <f t="shared" si="1"/>
        <v>0</v>
      </c>
    </row>
    <row r="118" spans="2:7" x14ac:dyDescent="0.4">
      <c r="B118" s="12"/>
      <c r="C118" s="12"/>
      <c r="D118" s="13" t="s">
        <v>113</v>
      </c>
      <c r="E118" s="14"/>
      <c r="F118" s="14"/>
      <c r="G118" s="14">
        <f t="shared" si="1"/>
        <v>0</v>
      </c>
    </row>
    <row r="119" spans="2:7" x14ac:dyDescent="0.4">
      <c r="B119" s="12"/>
      <c r="C119" s="15"/>
      <c r="D119" s="16" t="s">
        <v>114</v>
      </c>
      <c r="E119" s="17">
        <f>+E110+E112+E114+E115+E116+E117</f>
        <v>2374</v>
      </c>
      <c r="F119" s="17">
        <f>+F110+F112+F114+F115+F116+F117</f>
        <v>22517</v>
      </c>
      <c r="G119" s="17">
        <f t="shared" si="1"/>
        <v>-20143</v>
      </c>
    </row>
    <row r="120" spans="2:7" x14ac:dyDescent="0.4">
      <c r="B120" s="12"/>
      <c r="C120" s="9" t="s">
        <v>40</v>
      </c>
      <c r="D120" s="13" t="s">
        <v>115</v>
      </c>
      <c r="E120" s="14">
        <f>+E121+E122+E123+E124</f>
        <v>0</v>
      </c>
      <c r="F120" s="14">
        <f>+F121+F122+F123+F124</f>
        <v>0</v>
      </c>
      <c r="G120" s="14">
        <f t="shared" si="1"/>
        <v>0</v>
      </c>
    </row>
    <row r="121" spans="2:7" x14ac:dyDescent="0.4">
      <c r="B121" s="12"/>
      <c r="C121" s="12"/>
      <c r="D121" s="13" t="s">
        <v>116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117</v>
      </c>
      <c r="E122" s="14"/>
      <c r="F122" s="14"/>
      <c r="G122" s="14">
        <f t="shared" si="1"/>
        <v>0</v>
      </c>
    </row>
    <row r="123" spans="2:7" x14ac:dyDescent="0.4">
      <c r="B123" s="12"/>
      <c r="C123" s="12"/>
      <c r="D123" s="13" t="s">
        <v>118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119</v>
      </c>
      <c r="E124" s="14"/>
      <c r="F124" s="14"/>
      <c r="G124" s="14">
        <f t="shared" si="1"/>
        <v>0</v>
      </c>
    </row>
    <row r="125" spans="2:7" x14ac:dyDescent="0.4">
      <c r="B125" s="12"/>
      <c r="C125" s="12"/>
      <c r="D125" s="13" t="s">
        <v>120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121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122</v>
      </c>
      <c r="E127" s="14">
        <v>979550</v>
      </c>
      <c r="F127" s="14">
        <v>22412</v>
      </c>
      <c r="G127" s="14">
        <f t="shared" si="1"/>
        <v>957138</v>
      </c>
    </row>
    <row r="128" spans="2:7" x14ac:dyDescent="0.4">
      <c r="B128" s="12"/>
      <c r="C128" s="12"/>
      <c r="D128" s="13" t="s">
        <v>123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124</v>
      </c>
      <c r="E129" s="14"/>
      <c r="F129" s="14"/>
      <c r="G129" s="14">
        <f t="shared" si="1"/>
        <v>0</v>
      </c>
    </row>
    <row r="130" spans="2:7" x14ac:dyDescent="0.4">
      <c r="B130" s="12"/>
      <c r="C130" s="15"/>
      <c r="D130" s="16" t="s">
        <v>125</v>
      </c>
      <c r="E130" s="17">
        <f>+E120+E125+E126+E127+E128+E129</f>
        <v>979550</v>
      </c>
      <c r="F130" s="17">
        <f>+F120+F125+F126+F127+F128+F129</f>
        <v>22412</v>
      </c>
      <c r="G130" s="17">
        <f t="shared" si="1"/>
        <v>957138</v>
      </c>
    </row>
    <row r="131" spans="2:7" x14ac:dyDescent="0.4">
      <c r="B131" s="15"/>
      <c r="C131" s="24" t="s">
        <v>126</v>
      </c>
      <c r="D131" s="25"/>
      <c r="E131" s="26">
        <f xml:space="preserve"> +E119 - E130</f>
        <v>-977176</v>
      </c>
      <c r="F131" s="26">
        <f xml:space="preserve"> +F119 - F130</f>
        <v>105</v>
      </c>
      <c r="G131" s="26">
        <f t="shared" si="1"/>
        <v>-977281</v>
      </c>
    </row>
    <row r="132" spans="2:7" x14ac:dyDescent="0.4">
      <c r="B132" s="18" t="s">
        <v>127</v>
      </c>
      <c r="C132" s="27"/>
      <c r="D132" s="28"/>
      <c r="E132" s="29">
        <f xml:space="preserve"> +E109 +E131</f>
        <v>-105</v>
      </c>
      <c r="F132" s="29">
        <f xml:space="preserve"> +F109 +F131</f>
        <v>105</v>
      </c>
      <c r="G132" s="29">
        <f t="shared" si="1"/>
        <v>-210</v>
      </c>
    </row>
    <row r="133" spans="2:7" x14ac:dyDescent="0.4">
      <c r="B133" s="30" t="s">
        <v>128</v>
      </c>
      <c r="C133" s="27" t="s">
        <v>129</v>
      </c>
      <c r="D133" s="28"/>
      <c r="E133" s="29">
        <v>105</v>
      </c>
      <c r="F133" s="29"/>
      <c r="G133" s="29">
        <f t="shared" si="1"/>
        <v>105</v>
      </c>
    </row>
    <row r="134" spans="2:7" x14ac:dyDescent="0.4">
      <c r="B134" s="31"/>
      <c r="C134" s="27" t="s">
        <v>130</v>
      </c>
      <c r="D134" s="28"/>
      <c r="E134" s="29">
        <f xml:space="preserve"> +E132 +E133</f>
        <v>0</v>
      </c>
      <c r="F134" s="29">
        <f xml:space="preserve"> +F132 +F133</f>
        <v>105</v>
      </c>
      <c r="G134" s="29">
        <f t="shared" si="1"/>
        <v>-105</v>
      </c>
    </row>
    <row r="135" spans="2:7" x14ac:dyDescent="0.4">
      <c r="B135" s="31"/>
      <c r="C135" s="27" t="s">
        <v>131</v>
      </c>
      <c r="D135" s="28"/>
      <c r="E135" s="29"/>
      <c r="F135" s="29"/>
      <c r="G135" s="29">
        <f t="shared" ref="G135:G143" si="2">E135-F135</f>
        <v>0</v>
      </c>
    </row>
    <row r="136" spans="2:7" x14ac:dyDescent="0.4">
      <c r="B136" s="31"/>
      <c r="C136" s="27" t="s">
        <v>132</v>
      </c>
      <c r="D136" s="28"/>
      <c r="E136" s="29">
        <f>+E137+E138</f>
        <v>0</v>
      </c>
      <c r="F136" s="29">
        <f>+F137+F138</f>
        <v>0</v>
      </c>
      <c r="G136" s="29">
        <f t="shared" si="2"/>
        <v>0</v>
      </c>
    </row>
    <row r="137" spans="2:7" x14ac:dyDescent="0.4">
      <c r="B137" s="31"/>
      <c r="C137" s="32" t="s">
        <v>133</v>
      </c>
      <c r="D137" s="25"/>
      <c r="E137" s="26"/>
      <c r="F137" s="26"/>
      <c r="G137" s="26">
        <f t="shared" si="2"/>
        <v>0</v>
      </c>
    </row>
    <row r="138" spans="2:7" x14ac:dyDescent="0.4">
      <c r="B138" s="31"/>
      <c r="C138" s="32" t="s">
        <v>134</v>
      </c>
      <c r="D138" s="25"/>
      <c r="E138" s="26"/>
      <c r="F138" s="26"/>
      <c r="G138" s="26">
        <f t="shared" si="2"/>
        <v>0</v>
      </c>
    </row>
    <row r="139" spans="2:7" x14ac:dyDescent="0.4">
      <c r="B139" s="31"/>
      <c r="C139" s="27" t="s">
        <v>135</v>
      </c>
      <c r="D139" s="28"/>
      <c r="E139" s="29">
        <f>+E140+E141+E142</f>
        <v>0</v>
      </c>
      <c r="F139" s="29">
        <f>+F140+F141+F142</f>
        <v>0</v>
      </c>
      <c r="G139" s="29">
        <f t="shared" si="2"/>
        <v>0</v>
      </c>
    </row>
    <row r="140" spans="2:7" x14ac:dyDescent="0.4">
      <c r="B140" s="31"/>
      <c r="C140" s="32" t="s">
        <v>136</v>
      </c>
      <c r="D140" s="25"/>
      <c r="E140" s="26"/>
      <c r="F140" s="26"/>
      <c r="G140" s="26">
        <f t="shared" si="2"/>
        <v>0</v>
      </c>
    </row>
    <row r="141" spans="2:7" x14ac:dyDescent="0.4">
      <c r="B141" s="31"/>
      <c r="C141" s="32" t="s">
        <v>137</v>
      </c>
      <c r="D141" s="25"/>
      <c r="E141" s="26"/>
      <c r="F141" s="26"/>
      <c r="G141" s="26">
        <f t="shared" si="2"/>
        <v>0</v>
      </c>
    </row>
    <row r="142" spans="2:7" x14ac:dyDescent="0.4">
      <c r="B142" s="31"/>
      <c r="C142" s="32" t="s">
        <v>138</v>
      </c>
      <c r="D142" s="25"/>
      <c r="E142" s="26"/>
      <c r="F142" s="26"/>
      <c r="G142" s="26">
        <f t="shared" si="2"/>
        <v>0</v>
      </c>
    </row>
    <row r="143" spans="2:7" x14ac:dyDescent="0.4">
      <c r="B143" s="33"/>
      <c r="C143" s="27" t="s">
        <v>139</v>
      </c>
      <c r="D143" s="28"/>
      <c r="E143" s="29">
        <f xml:space="preserve"> +E134 +E135 +E136 - E139</f>
        <v>0</v>
      </c>
      <c r="F143" s="29">
        <f xml:space="preserve"> +F134 +F135 +F136 - F139</f>
        <v>105</v>
      </c>
      <c r="G143" s="29">
        <f t="shared" si="2"/>
        <v>-105</v>
      </c>
    </row>
  </sheetData>
  <mergeCells count="13">
    <mergeCell ref="B133:B143"/>
    <mergeCell ref="B96:B108"/>
    <mergeCell ref="C96:C102"/>
    <mergeCell ref="C103:C107"/>
    <mergeCell ref="B110:B131"/>
    <mergeCell ref="C110:C119"/>
    <mergeCell ref="C120:C130"/>
    <mergeCell ref="B2:G2"/>
    <mergeCell ref="B3:G3"/>
    <mergeCell ref="B5:D5"/>
    <mergeCell ref="B6:B95"/>
    <mergeCell ref="C6:C42"/>
    <mergeCell ref="C43:C94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法人後見事業</vt:lpstr>
      <vt:lpstr>グループホームなごみ筒井!Print_Titles</vt:lpstr>
      <vt:lpstr>グループホームむつみあい!Print_Titles</vt:lpstr>
      <vt:lpstr>ケアハウスやすらぎ!Print_Titles</vt:lpstr>
      <vt:lpstr>地域支援事業!Print_Titles</vt:lpstr>
      <vt:lpstr>特別養護老人ホームやすらぎ園!Print_Titles</vt:lpstr>
      <vt:lpstr>法人後見事業!Print_Titles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2025-05-08T05:25:22Z</dcterms:created>
  <dcterms:modified xsi:type="dcterms:W3CDTF">2025-05-08T05:25:24Z</dcterms:modified>
</cp:coreProperties>
</file>