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6682CD14-B805-407C-8D5B-9E54FF7DDB2A}" xr6:coauthVersionLast="47" xr6:coauthVersionMax="47" xr10:uidLastSave="{00000000-0000-0000-0000-000000000000}"/>
  <bookViews>
    <workbookView xWindow="-120" yWindow="-120" windowWidth="29040" windowHeight="15840" xr2:uid="{4282D3A3-6E3E-4A38-B3E2-E6DA7489EA31}"/>
  </bookViews>
  <sheets>
    <sheet name="第二号第二様式" sheetId="1" r:id="rId1"/>
  </sheets>
  <definedNames>
    <definedName name="_xlnm.Print_Titles" localSheetId="0">第二号第二様式!$1:$7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H48" i="1"/>
  <c r="J47" i="1"/>
  <c r="H47" i="1"/>
  <c r="H46" i="1"/>
  <c r="J46" i="1" s="1"/>
  <c r="J44" i="1"/>
  <c r="H44" i="1"/>
  <c r="F42" i="1"/>
  <c r="I41" i="1"/>
  <c r="G41" i="1"/>
  <c r="F41" i="1"/>
  <c r="E41" i="1"/>
  <c r="E42" i="1" s="1"/>
  <c r="H42" i="1" s="1"/>
  <c r="J40" i="1"/>
  <c r="H40" i="1"/>
  <c r="H39" i="1"/>
  <c r="J39" i="1" s="1"/>
  <c r="J38" i="1"/>
  <c r="H38" i="1"/>
  <c r="J37" i="1"/>
  <c r="H37" i="1"/>
  <c r="H36" i="1"/>
  <c r="J36" i="1" s="1"/>
  <c r="I35" i="1"/>
  <c r="I42" i="1" s="1"/>
  <c r="H35" i="1"/>
  <c r="J35" i="1" s="1"/>
  <c r="G35" i="1"/>
  <c r="G42" i="1" s="1"/>
  <c r="F35" i="1"/>
  <c r="E35" i="1"/>
  <c r="J34" i="1"/>
  <c r="H34" i="1"/>
  <c r="J33" i="1"/>
  <c r="H33" i="1"/>
  <c r="H32" i="1"/>
  <c r="J32" i="1" s="1"/>
  <c r="H31" i="1"/>
  <c r="J31" i="1" s="1"/>
  <c r="J30" i="1"/>
  <c r="H30" i="1"/>
  <c r="G28" i="1"/>
  <c r="I27" i="1"/>
  <c r="H27" i="1"/>
  <c r="J27" i="1" s="1"/>
  <c r="G27" i="1"/>
  <c r="F27" i="1"/>
  <c r="E27" i="1"/>
  <c r="H26" i="1"/>
  <c r="J26" i="1" s="1"/>
  <c r="H25" i="1"/>
  <c r="J25" i="1" s="1"/>
  <c r="I24" i="1"/>
  <c r="I28" i="1" s="1"/>
  <c r="G24" i="1"/>
  <c r="F24" i="1"/>
  <c r="F28" i="1" s="1"/>
  <c r="E24" i="1"/>
  <c r="E28" i="1" s="1"/>
  <c r="H28" i="1" s="1"/>
  <c r="J23" i="1"/>
  <c r="H23" i="1"/>
  <c r="H22" i="1"/>
  <c r="J22" i="1" s="1"/>
  <c r="H21" i="1"/>
  <c r="J21" i="1" s="1"/>
  <c r="F20" i="1"/>
  <c r="F29" i="1" s="1"/>
  <c r="F43" i="1" s="1"/>
  <c r="F45" i="1" s="1"/>
  <c r="F49" i="1" s="1"/>
  <c r="I19" i="1"/>
  <c r="G19" i="1"/>
  <c r="F19" i="1"/>
  <c r="E19" i="1"/>
  <c r="E20" i="1" s="1"/>
  <c r="J18" i="1"/>
  <c r="H18" i="1"/>
  <c r="H17" i="1"/>
  <c r="J17" i="1" s="1"/>
  <c r="J16" i="1"/>
  <c r="H16" i="1"/>
  <c r="J15" i="1"/>
  <c r="H15" i="1"/>
  <c r="H14" i="1"/>
  <c r="J14" i="1" s="1"/>
  <c r="H13" i="1"/>
  <c r="J13" i="1" s="1"/>
  <c r="J12" i="1"/>
  <c r="H12" i="1"/>
  <c r="I11" i="1"/>
  <c r="I20" i="1" s="1"/>
  <c r="I29" i="1" s="1"/>
  <c r="I43" i="1" s="1"/>
  <c r="I45" i="1" s="1"/>
  <c r="I49" i="1" s="1"/>
  <c r="H11" i="1"/>
  <c r="J11" i="1" s="1"/>
  <c r="G11" i="1"/>
  <c r="G20" i="1" s="1"/>
  <c r="G29" i="1" s="1"/>
  <c r="G43" i="1" s="1"/>
  <c r="G45" i="1" s="1"/>
  <c r="G49" i="1" s="1"/>
  <c r="F11" i="1"/>
  <c r="E11" i="1"/>
  <c r="H10" i="1"/>
  <c r="J10" i="1" s="1"/>
  <c r="H9" i="1"/>
  <c r="J9" i="1" s="1"/>
  <c r="J8" i="1"/>
  <c r="H8" i="1"/>
  <c r="J20" i="1" l="1"/>
  <c r="H20" i="1"/>
  <c r="E29" i="1"/>
  <c r="H19" i="1"/>
  <c r="J19" i="1" s="1"/>
  <c r="H41" i="1"/>
  <c r="J41" i="1" s="1"/>
  <c r="J42" i="1" s="1"/>
  <c r="H24" i="1"/>
  <c r="J24" i="1" s="1"/>
  <c r="J28" i="1" s="1"/>
  <c r="E43" i="1" l="1"/>
  <c r="H29" i="1"/>
  <c r="J29" i="1"/>
  <c r="J43" i="1" s="1"/>
  <c r="J45" i="1" s="1"/>
  <c r="J49" i="1" s="1"/>
  <c r="E45" i="1" l="1"/>
  <c r="H43" i="1"/>
  <c r="H45" i="1" l="1"/>
  <c r="E49" i="1"/>
  <c r="H49" i="1" s="1"/>
</calcChain>
</file>

<file path=xl/sharedStrings.xml><?xml version="1.0" encoding="utf-8"?>
<sst xmlns="http://schemas.openxmlformats.org/spreadsheetml/2006/main" count="63" uniqueCount="59">
  <si>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</si>
  <si>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事業活動内訳表</t>
    <rPh sb="0" eb="2">
      <t>ジギョウ</t>
    </rPh>
    <rPh sb="2" eb="4">
      <t>カツドウ</t>
    </rPh>
    <phoneticPr fontId="4"/>
  </si>
  <si>
    <t>（自）令和6年4月1日  （至）令和7年3月31日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</si>
  <si>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</si>
  <si>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</si>
  <si>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</si>
  <si>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</si>
  <si>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収益事業</t>
    <rPh sb="0" eb="2">
      <t>シュウエキ</t>
    </rPh>
    <rPh sb="2" eb="4">
      <t>ジギョウ</t>
    </rPh>
    <phoneticPr fontId="2"/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</si>
  <si>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</si>
  <si>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</si>
  <si>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法人合計</t>
  </si>
  <si>
    <t>サービス活動増減の部</t>
  </si>
  <si>
    <t>収益</t>
  </si>
  <si>
    <t>介護保険事業収益</t>
  </si>
  <si>
    <t>老人福祉事業収益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</si>
  <si>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</si>
  <si>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</si>
  <si>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</si>
  <si>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</si>
  <si>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</si>
  <si>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</si>
  <si>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</si>
  <si>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</si>
  <si>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</si>
  <si>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徴収不能額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</si>
  <si>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</si>
  <si>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</si>
  <si>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</si>
  <si>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</si>
  <si>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</si>
  <si>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</si>
  <si>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</si>
  <si>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</si>
  <si>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</si>
  <si>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</si>
  <si>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</si>
  <si>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</si>
  <si>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</si>
  <si>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</si>
  <si>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</si>
  <si>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サービス区分間繰入金収益</t>
  </si>
  <si>
    <t>事業区分間繰入金収益</t>
  </si>
  <si>
    <t>その他の特別収益</t>
  </si>
  <si>
    <t>特別収益計（８）</t>
  </si>
  <si>
    <t>固定資産売却損・処分損</t>
  </si>
  <si>
    <t>国庫補助金等特別積立金積立額</t>
  </si>
  <si>
    <t>サービス区分間繰入金費用</t>
  </si>
  <si>
    <t>事業区分間繰入金費用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</si>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</sst>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51B280DC-1E30-495E-A2D9-7C231B34AA6E}"/>
    <cellStyle name="標準 3" xfId="1" xr:uid="{B91EFF74-495A-47AF-B34F-DF2789E9C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6275-0E32-4F66-900F-9D940B6EE624}">
  <sheetPr>
    <pageSetUpPr fitToPage="1"/>
  </sheetPr>
  <dimension ref="B2:J49"/>
  <sheetViews>
    <sheetView showGridLines="0" tabSelected="1" workbookViewId="0"/>
  </sheetViews>
  <sheetFormatPr defaultRowHeight="18.75" x14ac:dyDescent="0.4"/>
  <cols>
    <col min="1" max="3" width="2.875" customWidth="1"/>
    <col min="4" max="4" width="59.25" customWidth="1"/>
    <col min="5" max="10" width="20.75" customWidth="1"/>
  </cols>
  <sheetData>
    <row r="2" spans="2:10" ht="21" x14ac:dyDescent="0.4">
      <c r="B2" s="1"/>
      <c r="C2" s="1"/>
      <c r="D2" s="1"/>
      <c r="E2" s="1"/>
      <c r="F2" s="2"/>
      <c r="G2" s="2"/>
      <c r="H2" s="2"/>
      <c r="I2" s="3"/>
      <c r="J2" s="4" t="s">
        <v>0</v>
      </c>
    </row>
    <row r="3" spans="2:10" ht="21" x14ac:dyDescent="0.4">
      <c r="B3" s="5" t="s">
        <v>1</v>
      </c>
      <c r="C3" s="5"/>
      <c r="D3" s="5"/>
      <c r="E3" s="5"/>
      <c r="F3" s="5"/>
      <c r="G3" s="5"/>
      <c r="H3" s="5"/>
      <c r="I3" s="5"/>
      <c r="J3" s="5"/>
    </row>
    <row r="4" spans="2:10" x14ac:dyDescent="0.4">
      <c r="B4" s="6"/>
      <c r="C4" s="6"/>
      <c r="D4" s="6"/>
      <c r="E4" s="6"/>
      <c r="F4" s="6"/>
      <c r="G4" s="6"/>
      <c r="H4" s="6"/>
      <c r="I4" s="2"/>
      <c r="J4" s="2"/>
    </row>
    <row r="5" spans="2:10" ht="21" x14ac:dyDescent="0.4">
      <c r="B5" s="7" t="s">
        <v>2</v>
      </c>
      <c r="C5" s="7"/>
      <c r="D5" s="7"/>
      <c r="E5" s="7"/>
      <c r="F5" s="7"/>
      <c r="G5" s="7"/>
      <c r="H5" s="7"/>
      <c r="I5" s="7"/>
      <c r="J5" s="7"/>
    </row>
    <row r="6" spans="2:10" x14ac:dyDescent="0.4">
      <c r="B6" s="8"/>
      <c r="C6" s="8"/>
      <c r="D6" s="8"/>
      <c r="E6" s="8"/>
      <c r="F6" s="8"/>
      <c r="G6" s="8"/>
      <c r="H6" s="2"/>
      <c r="I6" s="2"/>
      <c r="J6" s="8" t="s">
        <v>3</v>
      </c>
    </row>
    <row r="7" spans="2:10" x14ac:dyDescent="0.4">
      <c r="B7" s="9" t="s">
        <v>4</v>
      </c>
      <c r="C7" s="9"/>
      <c r="D7" s="9"/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</row>
    <row r="8" spans="2:10" x14ac:dyDescent="0.4">
      <c r="B8" s="11" t="s">
        <v>11</v>
      </c>
      <c r="C8" s="11" t="s">
        <v>12</v>
      </c>
      <c r="D8" s="12" t="s">
        <v>13</v>
      </c>
      <c r="E8" s="13">
        <v>598374788</v>
      </c>
      <c r="F8" s="13">
        <v>77081600</v>
      </c>
      <c r="G8" s="13"/>
      <c r="H8" s="13">
        <f>E8+F8+G8</f>
        <v>675456388</v>
      </c>
      <c r="I8" s="14"/>
      <c r="J8" s="13">
        <f>H8-ABS(I8)</f>
        <v>675456388</v>
      </c>
    </row>
    <row r="9" spans="2:10" x14ac:dyDescent="0.4">
      <c r="B9" s="15"/>
      <c r="C9" s="15"/>
      <c r="D9" s="16" t="s">
        <v>14</v>
      </c>
      <c r="E9" s="17">
        <v>25467738</v>
      </c>
      <c r="F9" s="17"/>
      <c r="G9" s="17"/>
      <c r="H9" s="17">
        <f t="shared" ref="H9:H49" si="0">E9+F9+G9</f>
        <v>25467738</v>
      </c>
      <c r="I9" s="18"/>
      <c r="J9" s="17">
        <f t="shared" ref="J9:J48" si="1">H9-ABS(I9)</f>
        <v>25467738</v>
      </c>
    </row>
    <row r="10" spans="2:10" x14ac:dyDescent="0.4">
      <c r="B10" s="15"/>
      <c r="C10" s="15"/>
      <c r="D10" s="16" t="s">
        <v>15</v>
      </c>
      <c r="E10" s="17">
        <v>340720</v>
      </c>
      <c r="F10" s="17"/>
      <c r="G10" s="17"/>
      <c r="H10" s="17">
        <f t="shared" si="0"/>
        <v>340720</v>
      </c>
      <c r="I10" s="19"/>
      <c r="J10" s="17">
        <f t="shared" si="1"/>
        <v>340720</v>
      </c>
    </row>
    <row r="11" spans="2:10" x14ac:dyDescent="0.4">
      <c r="B11" s="15"/>
      <c r="C11" s="20"/>
      <c r="D11" s="21" t="s">
        <v>16</v>
      </c>
      <c r="E11" s="22">
        <f>+E8+E9+E10</f>
        <v>624183246</v>
      </c>
      <c r="F11" s="22">
        <f>+F8+F9+F10</f>
        <v>77081600</v>
      </c>
      <c r="G11" s="22">
        <f>+G8+G9+G10</f>
        <v>0</v>
      </c>
      <c r="H11" s="22">
        <f t="shared" si="0"/>
        <v>701264846</v>
      </c>
      <c r="I11" s="23">
        <f>+I8+I9+I10</f>
        <v>0</v>
      </c>
      <c r="J11" s="22">
        <f t="shared" si="1"/>
        <v>701264846</v>
      </c>
    </row>
    <row r="12" spans="2:10" x14ac:dyDescent="0.4">
      <c r="B12" s="15"/>
      <c r="C12" s="11" t="s">
        <v>17</v>
      </c>
      <c r="D12" s="16" t="s">
        <v>18</v>
      </c>
      <c r="E12" s="17">
        <v>415259467</v>
      </c>
      <c r="F12" s="17">
        <v>68765487</v>
      </c>
      <c r="G12" s="17"/>
      <c r="H12" s="17">
        <f t="shared" si="0"/>
        <v>484024954</v>
      </c>
      <c r="I12" s="14"/>
      <c r="J12" s="17">
        <f t="shared" si="1"/>
        <v>484024954</v>
      </c>
    </row>
    <row r="13" spans="2:10" x14ac:dyDescent="0.4">
      <c r="B13" s="15"/>
      <c r="C13" s="15"/>
      <c r="D13" s="16" t="s">
        <v>19</v>
      </c>
      <c r="E13" s="17">
        <v>120145708</v>
      </c>
      <c r="F13" s="17">
        <v>2691750</v>
      </c>
      <c r="G13" s="17"/>
      <c r="H13" s="17">
        <f t="shared" si="0"/>
        <v>122837458</v>
      </c>
      <c r="I13" s="18"/>
      <c r="J13" s="17">
        <f t="shared" si="1"/>
        <v>122837458</v>
      </c>
    </row>
    <row r="14" spans="2:10" x14ac:dyDescent="0.4">
      <c r="B14" s="15"/>
      <c r="C14" s="15"/>
      <c r="D14" s="16" t="s">
        <v>20</v>
      </c>
      <c r="E14" s="17">
        <v>60360545</v>
      </c>
      <c r="F14" s="17">
        <v>12068381</v>
      </c>
      <c r="G14" s="17"/>
      <c r="H14" s="17">
        <f t="shared" si="0"/>
        <v>72428926</v>
      </c>
      <c r="I14" s="18"/>
      <c r="J14" s="17">
        <f t="shared" si="1"/>
        <v>72428926</v>
      </c>
    </row>
    <row r="15" spans="2:10" x14ac:dyDescent="0.4">
      <c r="B15" s="15"/>
      <c r="C15" s="15"/>
      <c r="D15" s="16" t="s">
        <v>21</v>
      </c>
      <c r="E15" s="17">
        <v>249011</v>
      </c>
      <c r="F15" s="17"/>
      <c r="G15" s="17"/>
      <c r="H15" s="17">
        <f t="shared" si="0"/>
        <v>249011</v>
      </c>
      <c r="I15" s="18"/>
      <c r="J15" s="17">
        <f t="shared" si="1"/>
        <v>249011</v>
      </c>
    </row>
    <row r="16" spans="2:10" x14ac:dyDescent="0.4">
      <c r="B16" s="15"/>
      <c r="C16" s="15"/>
      <c r="D16" s="16" t="s">
        <v>22</v>
      </c>
      <c r="E16" s="17">
        <v>43254410</v>
      </c>
      <c r="F16" s="17">
        <v>1616518</v>
      </c>
      <c r="G16" s="17"/>
      <c r="H16" s="17">
        <f t="shared" si="0"/>
        <v>44870928</v>
      </c>
      <c r="I16" s="18"/>
      <c r="J16" s="17">
        <f t="shared" si="1"/>
        <v>44870928</v>
      </c>
    </row>
    <row r="17" spans="2:10" x14ac:dyDescent="0.4">
      <c r="B17" s="15"/>
      <c r="C17" s="15"/>
      <c r="D17" s="16" t="s">
        <v>23</v>
      </c>
      <c r="E17" s="17">
        <v>-29362413</v>
      </c>
      <c r="F17" s="17">
        <v>-1184792</v>
      </c>
      <c r="G17" s="17"/>
      <c r="H17" s="17">
        <f t="shared" si="0"/>
        <v>-30547205</v>
      </c>
      <c r="I17" s="18"/>
      <c r="J17" s="17">
        <f t="shared" si="1"/>
        <v>-30547205</v>
      </c>
    </row>
    <row r="18" spans="2:10" x14ac:dyDescent="0.4">
      <c r="B18" s="15"/>
      <c r="C18" s="15"/>
      <c r="D18" s="16" t="s">
        <v>24</v>
      </c>
      <c r="E18" s="17"/>
      <c r="F18" s="17"/>
      <c r="G18" s="17"/>
      <c r="H18" s="17">
        <f t="shared" si="0"/>
        <v>0</v>
      </c>
      <c r="I18" s="19"/>
      <c r="J18" s="17">
        <f t="shared" si="1"/>
        <v>0</v>
      </c>
    </row>
    <row r="19" spans="2:10" x14ac:dyDescent="0.4">
      <c r="B19" s="15"/>
      <c r="C19" s="20"/>
      <c r="D19" s="21" t="s">
        <v>25</v>
      </c>
      <c r="E19" s="22">
        <f>+E12+E13+E14+E15+E16+E17+E18</f>
        <v>609906728</v>
      </c>
      <c r="F19" s="22">
        <f>+F12+F13+F14+F15+F16+F17+F18</f>
        <v>83957344</v>
      </c>
      <c r="G19" s="22">
        <f>+G12+G13+G14+G15+G16+G17+G18</f>
        <v>0</v>
      </c>
      <c r="H19" s="22">
        <f t="shared" si="0"/>
        <v>693864072</v>
      </c>
      <c r="I19" s="23">
        <f>+I12+I13+I14+I15+I16+I17+I18</f>
        <v>0</v>
      </c>
      <c r="J19" s="22">
        <f t="shared" si="1"/>
        <v>693864072</v>
      </c>
    </row>
    <row r="20" spans="2:10" x14ac:dyDescent="0.4">
      <c r="B20" s="20"/>
      <c r="C20" s="24" t="s">
        <v>26</v>
      </c>
      <c r="D20" s="25"/>
      <c r="E20" s="26">
        <f xml:space="preserve"> +E11 - E19</f>
        <v>14276518</v>
      </c>
      <c r="F20" s="26">
        <f xml:space="preserve"> +F11 - F19</f>
        <v>-6875744</v>
      </c>
      <c r="G20" s="26">
        <f xml:space="preserve"> +G11 - G19</f>
        <v>0</v>
      </c>
      <c r="H20" s="26">
        <f t="shared" si="0"/>
        <v>7400774</v>
      </c>
      <c r="I20" s="23">
        <f xml:space="preserve"> +I11 - I19</f>
        <v>0</v>
      </c>
      <c r="J20" s="26">
        <f>J11-J19</f>
        <v>7400774</v>
      </c>
    </row>
    <row r="21" spans="2:10" x14ac:dyDescent="0.4">
      <c r="B21" s="11" t="s">
        <v>27</v>
      </c>
      <c r="C21" s="11" t="s">
        <v>12</v>
      </c>
      <c r="D21" s="16" t="s">
        <v>28</v>
      </c>
      <c r="E21" s="17"/>
      <c r="F21" s="17"/>
      <c r="G21" s="17"/>
      <c r="H21" s="17">
        <f t="shared" si="0"/>
        <v>0</v>
      </c>
      <c r="I21" s="14"/>
      <c r="J21" s="17">
        <f t="shared" si="1"/>
        <v>0</v>
      </c>
    </row>
    <row r="22" spans="2:10" x14ac:dyDescent="0.4">
      <c r="B22" s="15"/>
      <c r="C22" s="15"/>
      <c r="D22" s="16" t="s">
        <v>29</v>
      </c>
      <c r="E22" s="17">
        <v>27956</v>
      </c>
      <c r="F22" s="17">
        <v>5877</v>
      </c>
      <c r="G22" s="17"/>
      <c r="H22" s="17">
        <f t="shared" si="0"/>
        <v>33833</v>
      </c>
      <c r="I22" s="18"/>
      <c r="J22" s="17">
        <f t="shared" si="1"/>
        <v>33833</v>
      </c>
    </row>
    <row r="23" spans="2:10" x14ac:dyDescent="0.4">
      <c r="B23" s="15"/>
      <c r="C23" s="15"/>
      <c r="D23" s="16" t="s">
        <v>30</v>
      </c>
      <c r="E23" s="17">
        <v>3083109</v>
      </c>
      <c r="F23" s="17">
        <v>1977506</v>
      </c>
      <c r="G23" s="17"/>
      <c r="H23" s="17">
        <f t="shared" si="0"/>
        <v>5060615</v>
      </c>
      <c r="I23" s="19"/>
      <c r="J23" s="17">
        <f t="shared" si="1"/>
        <v>5060615</v>
      </c>
    </row>
    <row r="24" spans="2:10" x14ac:dyDescent="0.4">
      <c r="B24" s="15"/>
      <c r="C24" s="20"/>
      <c r="D24" s="21" t="s">
        <v>31</v>
      </c>
      <c r="E24" s="22">
        <f>+E21+E22+E23</f>
        <v>3111065</v>
      </c>
      <c r="F24" s="22">
        <f>+F21+F22+F23</f>
        <v>1983383</v>
      </c>
      <c r="G24" s="22">
        <f>+G21+G22+G23</f>
        <v>0</v>
      </c>
      <c r="H24" s="22">
        <f t="shared" si="0"/>
        <v>5094448</v>
      </c>
      <c r="I24" s="23">
        <f>+I21+I22+I23</f>
        <v>0</v>
      </c>
      <c r="J24" s="22">
        <f t="shared" si="1"/>
        <v>5094448</v>
      </c>
    </row>
    <row r="25" spans="2:10" x14ac:dyDescent="0.4">
      <c r="B25" s="15"/>
      <c r="C25" s="11" t="s">
        <v>17</v>
      </c>
      <c r="D25" s="16" t="s">
        <v>32</v>
      </c>
      <c r="E25" s="17">
        <v>777516</v>
      </c>
      <c r="F25" s="17"/>
      <c r="G25" s="17"/>
      <c r="H25" s="17">
        <f t="shared" si="0"/>
        <v>777516</v>
      </c>
      <c r="I25" s="14"/>
      <c r="J25" s="17">
        <f t="shared" si="1"/>
        <v>777516</v>
      </c>
    </row>
    <row r="26" spans="2:10" x14ac:dyDescent="0.4">
      <c r="B26" s="15"/>
      <c r="C26" s="15"/>
      <c r="D26" s="16" t="s">
        <v>33</v>
      </c>
      <c r="E26" s="17">
        <v>2083133</v>
      </c>
      <c r="F26" s="17"/>
      <c r="G26" s="17"/>
      <c r="H26" s="17">
        <f t="shared" si="0"/>
        <v>2083133</v>
      </c>
      <c r="I26" s="19"/>
      <c r="J26" s="17">
        <f t="shared" si="1"/>
        <v>2083133</v>
      </c>
    </row>
    <row r="27" spans="2:10" x14ac:dyDescent="0.4">
      <c r="B27" s="15"/>
      <c r="C27" s="20"/>
      <c r="D27" s="21" t="s">
        <v>34</v>
      </c>
      <c r="E27" s="22">
        <f>+E25+E26</f>
        <v>2860649</v>
      </c>
      <c r="F27" s="22">
        <f>+F25+F26</f>
        <v>0</v>
      </c>
      <c r="G27" s="22">
        <f>+G25+G26</f>
        <v>0</v>
      </c>
      <c r="H27" s="22">
        <f t="shared" si="0"/>
        <v>2860649</v>
      </c>
      <c r="I27" s="23">
        <f>+I25+I26</f>
        <v>0</v>
      </c>
      <c r="J27" s="22">
        <f t="shared" si="1"/>
        <v>2860649</v>
      </c>
    </row>
    <row r="28" spans="2:10" x14ac:dyDescent="0.4">
      <c r="B28" s="20"/>
      <c r="C28" s="24" t="s">
        <v>35</v>
      </c>
      <c r="D28" s="27"/>
      <c r="E28" s="28">
        <f xml:space="preserve"> +E24 - E27</f>
        <v>250416</v>
      </c>
      <c r="F28" s="28">
        <f xml:space="preserve"> +F24 - F27</f>
        <v>1983383</v>
      </c>
      <c r="G28" s="28">
        <f xml:space="preserve"> +G24 - G27</f>
        <v>0</v>
      </c>
      <c r="H28" s="28">
        <f t="shared" si="0"/>
        <v>2233799</v>
      </c>
      <c r="I28" s="23">
        <f xml:space="preserve"> +I24 - I27</f>
        <v>0</v>
      </c>
      <c r="J28" s="28">
        <f>J24-J27</f>
        <v>2233799</v>
      </c>
    </row>
    <row r="29" spans="2:10" x14ac:dyDescent="0.4">
      <c r="B29" s="24" t="s">
        <v>36</v>
      </c>
      <c r="C29" s="29"/>
      <c r="D29" s="25"/>
      <c r="E29" s="26">
        <f xml:space="preserve"> +E20 +E28</f>
        <v>14526934</v>
      </c>
      <c r="F29" s="26">
        <f xml:space="preserve"> +F20 +F28</f>
        <v>-4892361</v>
      </c>
      <c r="G29" s="26">
        <f xml:space="preserve"> +G20 +G28</f>
        <v>0</v>
      </c>
      <c r="H29" s="26">
        <f t="shared" si="0"/>
        <v>9634573</v>
      </c>
      <c r="I29" s="23">
        <f xml:space="preserve"> +I20 +I28</f>
        <v>0</v>
      </c>
      <c r="J29" s="26">
        <f>J20+J28</f>
        <v>9634573</v>
      </c>
    </row>
    <row r="30" spans="2:10" x14ac:dyDescent="0.4">
      <c r="B30" s="11" t="s">
        <v>37</v>
      </c>
      <c r="C30" s="11" t="s">
        <v>12</v>
      </c>
      <c r="D30" s="16" t="s">
        <v>38</v>
      </c>
      <c r="E30" s="17">
        <v>2025000</v>
      </c>
      <c r="F30" s="17"/>
      <c r="G30" s="17"/>
      <c r="H30" s="17">
        <f t="shared" si="0"/>
        <v>2025000</v>
      </c>
      <c r="I30" s="14"/>
      <c r="J30" s="17">
        <f t="shared" si="1"/>
        <v>2025000</v>
      </c>
    </row>
    <row r="31" spans="2:10" x14ac:dyDescent="0.4">
      <c r="B31" s="15"/>
      <c r="C31" s="15"/>
      <c r="D31" s="16" t="s">
        <v>39</v>
      </c>
      <c r="E31" s="17"/>
      <c r="F31" s="17"/>
      <c r="G31" s="17"/>
      <c r="H31" s="17">
        <f t="shared" si="0"/>
        <v>0</v>
      </c>
      <c r="I31" s="18"/>
      <c r="J31" s="17">
        <f t="shared" si="1"/>
        <v>0</v>
      </c>
    </row>
    <row r="32" spans="2:10" x14ac:dyDescent="0.4">
      <c r="B32" s="15"/>
      <c r="C32" s="15"/>
      <c r="D32" s="16" t="s">
        <v>40</v>
      </c>
      <c r="E32" s="17"/>
      <c r="F32" s="17"/>
      <c r="G32" s="17"/>
      <c r="H32" s="17">
        <f t="shared" si="0"/>
        <v>0</v>
      </c>
      <c r="I32" s="18"/>
      <c r="J32" s="17">
        <f t="shared" si="1"/>
        <v>0</v>
      </c>
    </row>
    <row r="33" spans="2:10" x14ac:dyDescent="0.4">
      <c r="B33" s="15"/>
      <c r="C33" s="15"/>
      <c r="D33" s="16" t="s">
        <v>41</v>
      </c>
      <c r="E33" s="17">
        <v>79553357</v>
      </c>
      <c r="F33" s="17">
        <v>42972146</v>
      </c>
      <c r="G33" s="17"/>
      <c r="H33" s="17">
        <f t="shared" si="0"/>
        <v>122525503</v>
      </c>
      <c r="I33" s="18">
        <v>122525503</v>
      </c>
      <c r="J33" s="17">
        <f t="shared" si="1"/>
        <v>0</v>
      </c>
    </row>
    <row r="34" spans="2:10" x14ac:dyDescent="0.4">
      <c r="B34" s="15"/>
      <c r="C34" s="15"/>
      <c r="D34" s="16" t="s">
        <v>42</v>
      </c>
      <c r="E34" s="17"/>
      <c r="F34" s="17"/>
      <c r="G34" s="17"/>
      <c r="H34" s="17">
        <f t="shared" si="0"/>
        <v>0</v>
      </c>
      <c r="I34" s="19"/>
      <c r="J34" s="17">
        <f t="shared" si="1"/>
        <v>0</v>
      </c>
    </row>
    <row r="35" spans="2:10" x14ac:dyDescent="0.4">
      <c r="B35" s="15"/>
      <c r="C35" s="20"/>
      <c r="D35" s="21" t="s">
        <v>43</v>
      </c>
      <c r="E35" s="22">
        <f>+E30+E31+E32+E33+E34</f>
        <v>81578357</v>
      </c>
      <c r="F35" s="22">
        <f>+F30+F31+F32+F33+F34</f>
        <v>42972146</v>
      </c>
      <c r="G35" s="22">
        <f>+G30+G31+G32+G33+G34</f>
        <v>0</v>
      </c>
      <c r="H35" s="22">
        <f t="shared" si="0"/>
        <v>124550503</v>
      </c>
      <c r="I35" s="23">
        <f>+I30+I31+I32+I33+I34</f>
        <v>122525503</v>
      </c>
      <c r="J35" s="22">
        <f t="shared" si="1"/>
        <v>2025000</v>
      </c>
    </row>
    <row r="36" spans="2:10" x14ac:dyDescent="0.4">
      <c r="B36" s="15"/>
      <c r="C36" s="11" t="s">
        <v>17</v>
      </c>
      <c r="D36" s="16" t="s">
        <v>44</v>
      </c>
      <c r="E36" s="17">
        <v>52</v>
      </c>
      <c r="F36" s="17">
        <v>3</v>
      </c>
      <c r="G36" s="17"/>
      <c r="H36" s="17">
        <f t="shared" si="0"/>
        <v>55</v>
      </c>
      <c r="I36" s="14"/>
      <c r="J36" s="17">
        <f t="shared" si="1"/>
        <v>55</v>
      </c>
    </row>
    <row r="37" spans="2:10" x14ac:dyDescent="0.4">
      <c r="B37" s="15"/>
      <c r="C37" s="15"/>
      <c r="D37" s="16" t="s">
        <v>45</v>
      </c>
      <c r="E37" s="17">
        <v>2025000</v>
      </c>
      <c r="F37" s="17"/>
      <c r="G37" s="17"/>
      <c r="H37" s="17">
        <f t="shared" si="0"/>
        <v>2025000</v>
      </c>
      <c r="I37" s="18"/>
      <c r="J37" s="17">
        <f t="shared" si="1"/>
        <v>2025000</v>
      </c>
    </row>
    <row r="38" spans="2:10" x14ac:dyDescent="0.4">
      <c r="B38" s="15"/>
      <c r="C38" s="15"/>
      <c r="D38" s="16" t="s">
        <v>46</v>
      </c>
      <c r="E38" s="17"/>
      <c r="F38" s="17"/>
      <c r="G38" s="17"/>
      <c r="H38" s="17">
        <f t="shared" si="0"/>
        <v>0</v>
      </c>
      <c r="I38" s="18"/>
      <c r="J38" s="17">
        <f t="shared" si="1"/>
        <v>0</v>
      </c>
    </row>
    <row r="39" spans="2:10" x14ac:dyDescent="0.4">
      <c r="B39" s="15"/>
      <c r="C39" s="15"/>
      <c r="D39" s="16" t="s">
        <v>47</v>
      </c>
      <c r="E39" s="17">
        <v>42972146</v>
      </c>
      <c r="F39" s="17">
        <v>79553357</v>
      </c>
      <c r="G39" s="17"/>
      <c r="H39" s="17">
        <f t="shared" si="0"/>
        <v>122525503</v>
      </c>
      <c r="I39" s="18">
        <v>122525503</v>
      </c>
      <c r="J39" s="17">
        <f t="shared" si="1"/>
        <v>0</v>
      </c>
    </row>
    <row r="40" spans="2:10" x14ac:dyDescent="0.4">
      <c r="B40" s="15"/>
      <c r="C40" s="15"/>
      <c r="D40" s="16" t="s">
        <v>48</v>
      </c>
      <c r="E40" s="17"/>
      <c r="F40" s="17"/>
      <c r="G40" s="17"/>
      <c r="H40" s="17">
        <f t="shared" si="0"/>
        <v>0</v>
      </c>
      <c r="I40" s="19"/>
      <c r="J40" s="17">
        <f t="shared" si="1"/>
        <v>0</v>
      </c>
    </row>
    <row r="41" spans="2:10" x14ac:dyDescent="0.4">
      <c r="B41" s="15"/>
      <c r="C41" s="20"/>
      <c r="D41" s="21" t="s">
        <v>49</v>
      </c>
      <c r="E41" s="22">
        <f>+E36+E37+E38+E39+E40</f>
        <v>44997198</v>
      </c>
      <c r="F41" s="22">
        <f>+F36+F37+F38+F39+F40</f>
        <v>79553360</v>
      </c>
      <c r="G41" s="22">
        <f>+G36+G37+G38+G39+G40</f>
        <v>0</v>
      </c>
      <c r="H41" s="22">
        <f t="shared" si="0"/>
        <v>124550558</v>
      </c>
      <c r="I41" s="23">
        <f>+I36+I37+I38+I39+I40</f>
        <v>122525503</v>
      </c>
      <c r="J41" s="22">
        <f t="shared" si="1"/>
        <v>2025055</v>
      </c>
    </row>
    <row r="42" spans="2:10" x14ac:dyDescent="0.4">
      <c r="B42" s="20"/>
      <c r="C42" s="30" t="s">
        <v>50</v>
      </c>
      <c r="D42" s="31"/>
      <c r="E42" s="32">
        <f xml:space="preserve"> +E35 - E41</f>
        <v>36581159</v>
      </c>
      <c r="F42" s="32">
        <f xml:space="preserve"> +F35 - F41</f>
        <v>-36581214</v>
      </c>
      <c r="G42" s="32">
        <f xml:space="preserve"> +G35 - G41</f>
        <v>0</v>
      </c>
      <c r="H42" s="32">
        <f t="shared" si="0"/>
        <v>-55</v>
      </c>
      <c r="I42" s="23">
        <f xml:space="preserve"> +I35 - I41</f>
        <v>0</v>
      </c>
      <c r="J42" s="32">
        <f>J35-J41</f>
        <v>-55</v>
      </c>
    </row>
    <row r="43" spans="2:10" x14ac:dyDescent="0.4">
      <c r="B43" s="24" t="s">
        <v>51</v>
      </c>
      <c r="C43" s="33"/>
      <c r="D43" s="34"/>
      <c r="E43" s="35">
        <f xml:space="preserve"> +E29 +E42</f>
        <v>51108093</v>
      </c>
      <c r="F43" s="35">
        <f xml:space="preserve"> +F29 +F42</f>
        <v>-41473575</v>
      </c>
      <c r="G43" s="35">
        <f xml:space="preserve"> +G29 +G42</f>
        <v>0</v>
      </c>
      <c r="H43" s="35">
        <f t="shared" si="0"/>
        <v>9634518</v>
      </c>
      <c r="I43" s="23">
        <f xml:space="preserve"> +I29 +I42</f>
        <v>0</v>
      </c>
      <c r="J43" s="35">
        <f>J29+J42</f>
        <v>9634518</v>
      </c>
    </row>
    <row r="44" spans="2:10" x14ac:dyDescent="0.4">
      <c r="B44" s="36" t="s">
        <v>52</v>
      </c>
      <c r="C44" s="33" t="s">
        <v>53</v>
      </c>
      <c r="D44" s="34"/>
      <c r="E44" s="35">
        <v>492533604</v>
      </c>
      <c r="F44" s="35">
        <v>59756533</v>
      </c>
      <c r="G44" s="35"/>
      <c r="H44" s="35">
        <f t="shared" si="0"/>
        <v>552290137</v>
      </c>
      <c r="I44" s="23"/>
      <c r="J44" s="35">
        <f t="shared" si="1"/>
        <v>552290137</v>
      </c>
    </row>
    <row r="45" spans="2:10" x14ac:dyDescent="0.4">
      <c r="B45" s="37"/>
      <c r="C45" s="33" t="s">
        <v>54</v>
      </c>
      <c r="D45" s="34"/>
      <c r="E45" s="35">
        <f xml:space="preserve"> +E43 +E44</f>
        <v>543641697</v>
      </c>
      <c r="F45" s="35">
        <f xml:space="preserve"> +F43 +F44</f>
        <v>18282958</v>
      </c>
      <c r="G45" s="35">
        <f xml:space="preserve"> +G43 +G44</f>
        <v>0</v>
      </c>
      <c r="H45" s="35">
        <f t="shared" si="0"/>
        <v>561924655</v>
      </c>
      <c r="I45" s="23">
        <f xml:space="preserve"> +I43 +I44</f>
        <v>0</v>
      </c>
      <c r="J45" s="35">
        <f>J43+J44</f>
        <v>561924655</v>
      </c>
    </row>
    <row r="46" spans="2:10" x14ac:dyDescent="0.4">
      <c r="B46" s="37"/>
      <c r="C46" s="33" t="s">
        <v>55</v>
      </c>
      <c r="D46" s="34"/>
      <c r="E46" s="35"/>
      <c r="F46" s="35"/>
      <c r="G46" s="35"/>
      <c r="H46" s="35">
        <f t="shared" si="0"/>
        <v>0</v>
      </c>
      <c r="I46" s="23"/>
      <c r="J46" s="35">
        <f t="shared" si="1"/>
        <v>0</v>
      </c>
    </row>
    <row r="47" spans="2:10" x14ac:dyDescent="0.4">
      <c r="B47" s="37"/>
      <c r="C47" s="33" t="s">
        <v>56</v>
      </c>
      <c r="D47" s="34"/>
      <c r="E47" s="35"/>
      <c r="F47" s="35"/>
      <c r="G47" s="35"/>
      <c r="H47" s="35">
        <f t="shared" si="0"/>
        <v>0</v>
      </c>
      <c r="I47" s="23"/>
      <c r="J47" s="35">
        <f t="shared" si="1"/>
        <v>0</v>
      </c>
    </row>
    <row r="48" spans="2:10" x14ac:dyDescent="0.4">
      <c r="B48" s="37"/>
      <c r="C48" s="33" t="s">
        <v>57</v>
      </c>
      <c r="D48" s="34"/>
      <c r="E48" s="35">
        <v>8520000</v>
      </c>
      <c r="F48" s="35"/>
      <c r="G48" s="35"/>
      <c r="H48" s="35">
        <f t="shared" si="0"/>
        <v>8520000</v>
      </c>
      <c r="I48" s="23"/>
      <c r="J48" s="35">
        <f t="shared" si="1"/>
        <v>8520000</v>
      </c>
    </row>
    <row r="49" spans="2:10" x14ac:dyDescent="0.4">
      <c r="B49" s="38"/>
      <c r="C49" s="33" t="s">
        <v>58</v>
      </c>
      <c r="D49" s="34"/>
      <c r="E49" s="35">
        <f xml:space="preserve"> +E45 +E46 +E47 - E48</f>
        <v>535121697</v>
      </c>
      <c r="F49" s="35">
        <f xml:space="preserve"> +F45 +F46 +F47 - F48</f>
        <v>18282958</v>
      </c>
      <c r="G49" s="35">
        <f xml:space="preserve"> +G45 +G46 +G47 - G48</f>
        <v>0</v>
      </c>
      <c r="H49" s="35">
        <f t="shared" si="0"/>
        <v>553404655</v>
      </c>
      <c r="I49" s="23">
        <f xml:space="preserve"> +I45 +I46 +I47 - I48</f>
        <v>0</v>
      </c>
      <c r="J49" s="35">
        <f>J45+J46+J47-J48</f>
        <v>553404655</v>
      </c>
    </row>
  </sheetData>
  <mergeCells count="13">
    <mergeCell ref="B44:B49"/>
    <mergeCell ref="B21:B28"/>
    <mergeCell ref="C21:C24"/>
    <mergeCell ref="C25:C27"/>
    <mergeCell ref="B30:B42"/>
    <mergeCell ref="C30:C35"/>
    <mergeCell ref="C36:C41"/>
    <mergeCell ref="B3:J3"/>
    <mergeCell ref="B5:J5"/>
    <mergeCell ref="B7:D7"/>
    <mergeCell ref="B8:B20"/>
    <mergeCell ref="C8:C11"/>
    <mergeCell ref="C12:C19"/>
  </mergeCells>
  <phoneticPr fontId="1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第二号第二様式</vt:lpstr>
      <vt:lpstr>第二号第二様式!Print_Titles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2025-05-08T05:25:21Z</dcterms:created>
  <dcterms:modified xsi:type="dcterms:W3CDTF">2025-05-08T05:25:22Z</dcterms:modified>
</cp:coreProperties>
</file>