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v\Desktop\R6年度財務諸表算定シート等\"/>
    </mc:Choice>
  </mc:AlternateContent>
  <xr:revisionPtr revIDLastSave="0" documentId="8_{B9DED590-3156-4E49-B321-EE4892309668}" xr6:coauthVersionLast="47" xr6:coauthVersionMax="47" xr10:uidLastSave="{00000000-0000-0000-0000-000000000000}"/>
  <bookViews>
    <workbookView xWindow="-120" yWindow="-120" windowWidth="29040" windowHeight="15840" xr2:uid="{1EF74AE9-2FA9-4E42-B0A4-A961B703B752}"/>
  </bookViews>
  <sheets>
    <sheet name="第一号第二様式" sheetId="1" r:id="rId1"/>
  </sheets>
  <definedNames>
    <definedName name="_xlnm.Print_Titles" localSheetId="0">第一号第二様式!$1:$7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J41" i="1" s="1"/>
  <c r="G39" i="1"/>
  <c r="I38" i="1"/>
  <c r="H38" i="1"/>
  <c r="J38" i="1" s="1"/>
  <c r="G38" i="1"/>
  <c r="F38" i="1"/>
  <c r="E38" i="1"/>
  <c r="H37" i="1"/>
  <c r="J37" i="1" s="1"/>
  <c r="H36" i="1"/>
  <c r="J36" i="1" s="1"/>
  <c r="H35" i="1"/>
  <c r="J35" i="1" s="1"/>
  <c r="I34" i="1"/>
  <c r="I39" i="1" s="1"/>
  <c r="H34" i="1"/>
  <c r="J34" i="1" s="1"/>
  <c r="G34" i="1"/>
  <c r="F34" i="1"/>
  <c r="F39" i="1" s="1"/>
  <c r="E34" i="1"/>
  <c r="E39" i="1" s="1"/>
  <c r="H39" i="1" s="1"/>
  <c r="H33" i="1"/>
  <c r="J33" i="1" s="1"/>
  <c r="H32" i="1"/>
  <c r="J32" i="1" s="1"/>
  <c r="H31" i="1"/>
  <c r="J31" i="1" s="1"/>
  <c r="F30" i="1"/>
  <c r="I29" i="1"/>
  <c r="G29" i="1"/>
  <c r="F29" i="1"/>
  <c r="E29" i="1"/>
  <c r="H29" i="1" s="1"/>
  <c r="J29" i="1" s="1"/>
  <c r="H28" i="1"/>
  <c r="J28" i="1" s="1"/>
  <c r="J27" i="1"/>
  <c r="H27" i="1"/>
  <c r="H26" i="1"/>
  <c r="J26" i="1" s="1"/>
  <c r="I25" i="1"/>
  <c r="I30" i="1" s="1"/>
  <c r="G25" i="1"/>
  <c r="G30" i="1" s="1"/>
  <c r="F25" i="1"/>
  <c r="E25" i="1"/>
  <c r="E30" i="1" s="1"/>
  <c r="H30" i="1" s="1"/>
  <c r="H24" i="1"/>
  <c r="J24" i="1" s="1"/>
  <c r="J23" i="1"/>
  <c r="H23" i="1"/>
  <c r="E22" i="1"/>
  <c r="E40" i="1" s="1"/>
  <c r="I21" i="1"/>
  <c r="G21" i="1"/>
  <c r="F21" i="1"/>
  <c r="H21" i="1" s="1"/>
  <c r="J21" i="1" s="1"/>
  <c r="E21" i="1"/>
  <c r="H20" i="1"/>
  <c r="J20" i="1" s="1"/>
  <c r="H19" i="1"/>
  <c r="J19" i="1" s="1"/>
  <c r="H18" i="1"/>
  <c r="J18" i="1" s="1"/>
  <c r="H17" i="1"/>
  <c r="J17" i="1" s="1"/>
  <c r="H16" i="1"/>
  <c r="J16" i="1" s="1"/>
  <c r="J15" i="1"/>
  <c r="H15" i="1"/>
  <c r="H14" i="1"/>
  <c r="J14" i="1" s="1"/>
  <c r="I13" i="1"/>
  <c r="I22" i="1" s="1"/>
  <c r="G13" i="1"/>
  <c r="G22" i="1" s="1"/>
  <c r="G40" i="1" s="1"/>
  <c r="G42" i="1" s="1"/>
  <c r="F13" i="1"/>
  <c r="F22" i="1" s="1"/>
  <c r="F40" i="1" s="1"/>
  <c r="F42" i="1" s="1"/>
  <c r="E13" i="1"/>
  <c r="H13" i="1" s="1"/>
  <c r="J13" i="1" s="1"/>
  <c r="J22" i="1" s="1"/>
  <c r="H12" i="1"/>
  <c r="J12" i="1" s="1"/>
  <c r="J11" i="1"/>
  <c r="H11" i="1"/>
  <c r="H10" i="1"/>
  <c r="J10" i="1" s="1"/>
  <c r="H9" i="1"/>
  <c r="J9" i="1" s="1"/>
  <c r="H8" i="1"/>
  <c r="J8" i="1" s="1"/>
  <c r="I40" i="1" l="1"/>
  <c r="I42" i="1" s="1"/>
  <c r="J39" i="1"/>
  <c r="E42" i="1"/>
  <c r="H42" i="1" s="1"/>
  <c r="H40" i="1"/>
  <c r="H25" i="1"/>
  <c r="J25" i="1" s="1"/>
  <c r="J30" i="1" s="1"/>
  <c r="J40" i="1" s="1"/>
  <c r="J42" i="1" s="1"/>
  <c r="H22" i="1"/>
</calcChain>
</file>

<file path=xl/sharedStrings.xml><?xml version="1.0" encoding="utf-8"?>
<sst xmlns="http://schemas.openxmlformats.org/spreadsheetml/2006/main" count="55" uniqueCount="51">
  <si>
    <t>第一号第二様式（第十七条第四項関係）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ニ</t>
    </rPh>
    <rPh sb="5" eb="7">
      <t>ヨウシキ</t>
    </rPh>
    <phoneticPr fontId="4"/>
  </si>
  <si>
    <t>資金収支内訳表</t>
    <phoneticPr fontId="4"/>
  </si>
  <si>
    <t>（自）令和6年4月1日  （至）令和7年3月31日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</si>
  <si>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</si>
  <si>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</si>
  <si>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</si>
  <si>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</si>
  <si>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</si>
  <si>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</si>
  <si>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</si>
  <si>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法人合計</t>
  </si>
  <si>
    <t>事業活動による収支</t>
  </si>
  <si>
    <t>収入</t>
  </si>
  <si>
    <t>介護保険事業収入</t>
  </si>
  <si>
    <t>老人福祉事業収入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</si>
  <si>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</si>
  <si>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</si>
  <si>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</si>
  <si>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</si>
  <si>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</si>
  <si>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</si>
  <si>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</si>
  <si>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</si>
  <si>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</si>
  <si>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</si>
  <si>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</si>
  <si>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</si>
  <si>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</si>
  <si>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</si>
  <si>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</si>
  <si>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</si>
  <si>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</si>
  <si>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施設整備等収入計（４）</t>
  </si>
  <si>
    <t>設備資金借入金元金償還支出</t>
  </si>
  <si>
    <t>固定資産取得支出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</si>
  <si>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</si>
  <si>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</si>
  <si>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</si>
  <si>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</si>
  <si>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</si>
  <si>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事業区分間繰入金収入</t>
  </si>
  <si>
    <t>その他の活動による収入</t>
  </si>
  <si>
    <t>その他の活動収入計（７）</t>
  </si>
  <si>
    <t>積立資産支出</t>
  </si>
  <si>
    <t>事業区分間繰入金支出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</si>
  <si>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</si>
  <si>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</si>
  <si>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</si>
  <si>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1"/>
  </si>
  <si>
    <t>前期末支払資金残高（１１）</t>
    <phoneticPr fontId="1"/>
  </si>
  <si>
    <t>当期末支払資金残高（１０）＋（１１）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</si>
</sst>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0A2AC0AB-965A-4AE9-835C-21681CF91817}"/>
    <cellStyle name="標準 3" xfId="1" xr:uid="{A82E42D2-0ACC-4905-858D-88C821F00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3AF4-04C8-4631-8F73-5C2E33CE5BFE}">
  <sheetPr>
    <pageSetUpPr fitToPage="1"/>
  </sheetPr>
  <dimension ref="B2:J42"/>
  <sheetViews>
    <sheetView showGridLines="0" tabSelected="1" workbookViewId="0"/>
  </sheetViews>
  <sheetFormatPr defaultRowHeight="18.75" x14ac:dyDescent="0.4"/>
  <cols>
    <col min="1" max="3" width="2.875" customWidth="1"/>
    <col min="4" max="4" width="43.75" customWidth="1"/>
    <col min="5" max="10" width="20.75" customWidth="1"/>
  </cols>
  <sheetData>
    <row r="2" spans="2:10" ht="21" x14ac:dyDescent="0.4">
      <c r="B2" s="1"/>
      <c r="C2" s="1"/>
      <c r="D2" s="1"/>
      <c r="E2" s="1"/>
      <c r="F2" s="2"/>
      <c r="G2" s="2"/>
      <c r="H2" s="2"/>
      <c r="I2" s="3"/>
      <c r="J2" s="3" t="s">
        <v>0</v>
      </c>
    </row>
    <row r="3" spans="2:10" ht="21" x14ac:dyDescent="0.4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0" x14ac:dyDescent="0.4">
      <c r="B4" s="5"/>
      <c r="C4" s="5"/>
      <c r="D4" s="5"/>
      <c r="E4" s="5"/>
      <c r="F4" s="5"/>
      <c r="G4" s="5"/>
      <c r="H4" s="5"/>
      <c r="I4" s="2"/>
      <c r="J4" s="2"/>
    </row>
    <row r="5" spans="2:10" ht="21" x14ac:dyDescent="0.4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10" x14ac:dyDescent="0.4">
      <c r="B6" s="7"/>
      <c r="C6" s="7"/>
      <c r="D6" s="7"/>
      <c r="E6" s="7"/>
      <c r="F6" s="7"/>
      <c r="G6" s="7"/>
      <c r="H6" s="2"/>
      <c r="I6" s="2"/>
      <c r="J6" s="7" t="s">
        <v>3</v>
      </c>
    </row>
    <row r="7" spans="2:10" x14ac:dyDescent="0.4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</row>
    <row r="8" spans="2:10" x14ac:dyDescent="0.4">
      <c r="B8" s="10" t="s">
        <v>11</v>
      </c>
      <c r="C8" s="10" t="s">
        <v>12</v>
      </c>
      <c r="D8" s="11" t="s">
        <v>13</v>
      </c>
      <c r="E8" s="12">
        <v>598374788</v>
      </c>
      <c r="F8" s="12">
        <v>77081600</v>
      </c>
      <c r="G8" s="12">
        <v>0</v>
      </c>
      <c r="H8" s="12">
        <f>E8+F8+G8</f>
        <v>675456388</v>
      </c>
      <c r="I8" s="13"/>
      <c r="J8" s="12">
        <f>H8-ABS(I8)</f>
        <v>675456388</v>
      </c>
    </row>
    <row r="9" spans="2:10" x14ac:dyDescent="0.4">
      <c r="B9" s="14"/>
      <c r="C9" s="14"/>
      <c r="D9" s="15" t="s">
        <v>14</v>
      </c>
      <c r="E9" s="16">
        <v>25467738</v>
      </c>
      <c r="F9" s="16">
        <v>0</v>
      </c>
      <c r="G9" s="16">
        <v>0</v>
      </c>
      <c r="H9" s="16">
        <f t="shared" ref="H9:H42" si="0">E9+F9+G9</f>
        <v>25467738</v>
      </c>
      <c r="I9" s="17"/>
      <c r="J9" s="16">
        <f t="shared" ref="J9:J41" si="1">H9-ABS(I9)</f>
        <v>25467738</v>
      </c>
    </row>
    <row r="10" spans="2:10" x14ac:dyDescent="0.4">
      <c r="B10" s="14"/>
      <c r="C10" s="14"/>
      <c r="D10" s="15" t="s">
        <v>15</v>
      </c>
      <c r="E10" s="16">
        <v>340720</v>
      </c>
      <c r="F10" s="16">
        <v>0</v>
      </c>
      <c r="G10" s="16">
        <v>0</v>
      </c>
      <c r="H10" s="16">
        <f t="shared" si="0"/>
        <v>340720</v>
      </c>
      <c r="I10" s="17"/>
      <c r="J10" s="16">
        <f t="shared" si="1"/>
        <v>340720</v>
      </c>
    </row>
    <row r="11" spans="2:10" x14ac:dyDescent="0.4">
      <c r="B11" s="14"/>
      <c r="C11" s="14"/>
      <c r="D11" s="15" t="s">
        <v>16</v>
      </c>
      <c r="E11" s="16">
        <v>27956</v>
      </c>
      <c r="F11" s="16">
        <v>5877</v>
      </c>
      <c r="G11" s="16">
        <v>0</v>
      </c>
      <c r="H11" s="16">
        <f t="shared" si="0"/>
        <v>33833</v>
      </c>
      <c r="I11" s="17"/>
      <c r="J11" s="16">
        <f t="shared" si="1"/>
        <v>33833</v>
      </c>
    </row>
    <row r="12" spans="2:10" x14ac:dyDescent="0.4">
      <c r="B12" s="14"/>
      <c r="C12" s="14"/>
      <c r="D12" s="15" t="s">
        <v>17</v>
      </c>
      <c r="E12" s="16">
        <v>3083109</v>
      </c>
      <c r="F12" s="16">
        <v>1977506</v>
      </c>
      <c r="G12" s="16">
        <v>0</v>
      </c>
      <c r="H12" s="16">
        <f t="shared" si="0"/>
        <v>5060615</v>
      </c>
      <c r="I12" s="18"/>
      <c r="J12" s="16">
        <f t="shared" si="1"/>
        <v>5060615</v>
      </c>
    </row>
    <row r="13" spans="2:10" x14ac:dyDescent="0.4">
      <c r="B13" s="14"/>
      <c r="C13" s="19"/>
      <c r="D13" s="20" t="s">
        <v>18</v>
      </c>
      <c r="E13" s="21">
        <f>+E8+E9+E10+E11+E12</f>
        <v>627294311</v>
      </c>
      <c r="F13" s="21">
        <f>+F8+F9+F10+F11+F12</f>
        <v>79064983</v>
      </c>
      <c r="G13" s="21">
        <f>+G8+G9+G10+G11+G12</f>
        <v>0</v>
      </c>
      <c r="H13" s="21">
        <f t="shared" si="0"/>
        <v>706359294</v>
      </c>
      <c r="I13" s="22">
        <f>+I8+I9+I10+I11+I12</f>
        <v>0</v>
      </c>
      <c r="J13" s="21">
        <f t="shared" si="1"/>
        <v>706359294</v>
      </c>
    </row>
    <row r="14" spans="2:10" x14ac:dyDescent="0.4">
      <c r="B14" s="14"/>
      <c r="C14" s="10" t="s">
        <v>19</v>
      </c>
      <c r="D14" s="15" t="s">
        <v>20</v>
      </c>
      <c r="E14" s="16">
        <v>415259467</v>
      </c>
      <c r="F14" s="16">
        <v>68765487</v>
      </c>
      <c r="G14" s="16">
        <v>0</v>
      </c>
      <c r="H14" s="16">
        <f t="shared" si="0"/>
        <v>484024954</v>
      </c>
      <c r="I14" s="13"/>
      <c r="J14" s="16">
        <f t="shared" si="1"/>
        <v>484024954</v>
      </c>
    </row>
    <row r="15" spans="2:10" x14ac:dyDescent="0.4">
      <c r="B15" s="14"/>
      <c r="C15" s="14"/>
      <c r="D15" s="15" t="s">
        <v>21</v>
      </c>
      <c r="E15" s="16">
        <v>120145708</v>
      </c>
      <c r="F15" s="16">
        <v>2691750</v>
      </c>
      <c r="G15" s="16">
        <v>0</v>
      </c>
      <c r="H15" s="16">
        <f t="shared" si="0"/>
        <v>122837458</v>
      </c>
      <c r="I15" s="17"/>
      <c r="J15" s="16">
        <f t="shared" si="1"/>
        <v>122837458</v>
      </c>
    </row>
    <row r="16" spans="2:10" x14ac:dyDescent="0.4">
      <c r="B16" s="14"/>
      <c r="C16" s="14"/>
      <c r="D16" s="15" t="s">
        <v>22</v>
      </c>
      <c r="E16" s="16">
        <v>60360545</v>
      </c>
      <c r="F16" s="16">
        <v>12068381</v>
      </c>
      <c r="G16" s="16">
        <v>0</v>
      </c>
      <c r="H16" s="16">
        <f t="shared" si="0"/>
        <v>72428926</v>
      </c>
      <c r="I16" s="17"/>
      <c r="J16" s="16">
        <f t="shared" si="1"/>
        <v>72428926</v>
      </c>
    </row>
    <row r="17" spans="2:10" x14ac:dyDescent="0.4">
      <c r="B17" s="14"/>
      <c r="C17" s="14"/>
      <c r="D17" s="15" t="s">
        <v>23</v>
      </c>
      <c r="E17" s="16">
        <v>249011</v>
      </c>
      <c r="F17" s="16">
        <v>0</v>
      </c>
      <c r="G17" s="16">
        <v>0</v>
      </c>
      <c r="H17" s="16">
        <f t="shared" si="0"/>
        <v>249011</v>
      </c>
      <c r="I17" s="17"/>
      <c r="J17" s="16">
        <f t="shared" si="1"/>
        <v>249011</v>
      </c>
    </row>
    <row r="18" spans="2:10" x14ac:dyDescent="0.4">
      <c r="B18" s="14"/>
      <c r="C18" s="14"/>
      <c r="D18" s="15" t="s">
        <v>24</v>
      </c>
      <c r="E18" s="16">
        <v>777516</v>
      </c>
      <c r="F18" s="16">
        <v>0</v>
      </c>
      <c r="G18" s="16">
        <v>0</v>
      </c>
      <c r="H18" s="16">
        <f t="shared" si="0"/>
        <v>777516</v>
      </c>
      <c r="I18" s="17"/>
      <c r="J18" s="16">
        <f t="shared" si="1"/>
        <v>777516</v>
      </c>
    </row>
    <row r="19" spans="2:10" x14ac:dyDescent="0.4">
      <c r="B19" s="14"/>
      <c r="C19" s="14"/>
      <c r="D19" s="15" t="s">
        <v>25</v>
      </c>
      <c r="E19" s="16">
        <v>2083133</v>
      </c>
      <c r="F19" s="16">
        <v>0</v>
      </c>
      <c r="G19" s="16">
        <v>0</v>
      </c>
      <c r="H19" s="16">
        <f t="shared" si="0"/>
        <v>2083133</v>
      </c>
      <c r="I19" s="17"/>
      <c r="J19" s="16">
        <f t="shared" si="1"/>
        <v>2083133</v>
      </c>
    </row>
    <row r="20" spans="2:10" x14ac:dyDescent="0.4">
      <c r="B20" s="14"/>
      <c r="C20" s="14"/>
      <c r="D20" s="15" t="s">
        <v>26</v>
      </c>
      <c r="E20" s="16">
        <v>0</v>
      </c>
      <c r="F20" s="16">
        <v>0</v>
      </c>
      <c r="G20" s="16">
        <v>0</v>
      </c>
      <c r="H20" s="16">
        <f t="shared" si="0"/>
        <v>0</v>
      </c>
      <c r="I20" s="18"/>
      <c r="J20" s="16">
        <f t="shared" si="1"/>
        <v>0</v>
      </c>
    </row>
    <row r="21" spans="2:10" x14ac:dyDescent="0.4">
      <c r="B21" s="14"/>
      <c r="C21" s="19"/>
      <c r="D21" s="20" t="s">
        <v>27</v>
      </c>
      <c r="E21" s="21">
        <f>+E14+E15+E16+E17+E18+E19+E20</f>
        <v>598875380</v>
      </c>
      <c r="F21" s="21">
        <f>+F14+F15+F16+F17+F18+F19+F20</f>
        <v>83525618</v>
      </c>
      <c r="G21" s="21">
        <f>+G14+G15+G16+G17+G18+G19+G20</f>
        <v>0</v>
      </c>
      <c r="H21" s="21">
        <f t="shared" si="0"/>
        <v>682400998</v>
      </c>
      <c r="I21" s="22">
        <f>+I14+I15+I16+I17+I18+I19+I20</f>
        <v>0</v>
      </c>
      <c r="J21" s="21">
        <f t="shared" si="1"/>
        <v>682400998</v>
      </c>
    </row>
    <row r="22" spans="2:10" x14ac:dyDescent="0.4">
      <c r="B22" s="19"/>
      <c r="C22" s="23" t="s">
        <v>28</v>
      </c>
      <c r="D22" s="24"/>
      <c r="E22" s="25">
        <f xml:space="preserve"> +E13 - E21</f>
        <v>28418931</v>
      </c>
      <c r="F22" s="25">
        <f xml:space="preserve"> +F13 - F21</f>
        <v>-4460635</v>
      </c>
      <c r="G22" s="25">
        <f xml:space="preserve"> +G13 - G21</f>
        <v>0</v>
      </c>
      <c r="H22" s="25">
        <f t="shared" si="0"/>
        <v>23958296</v>
      </c>
      <c r="I22" s="22">
        <f xml:space="preserve"> +I13 - I21</f>
        <v>0</v>
      </c>
      <c r="J22" s="25">
        <f>J13-J21</f>
        <v>23958296</v>
      </c>
    </row>
    <row r="23" spans="2:10" x14ac:dyDescent="0.4">
      <c r="B23" s="10" t="s">
        <v>29</v>
      </c>
      <c r="C23" s="10" t="s">
        <v>12</v>
      </c>
      <c r="D23" s="15" t="s">
        <v>30</v>
      </c>
      <c r="E23" s="16">
        <v>2025000</v>
      </c>
      <c r="F23" s="16">
        <v>0</v>
      </c>
      <c r="G23" s="16">
        <v>0</v>
      </c>
      <c r="H23" s="16">
        <f t="shared" si="0"/>
        <v>2025000</v>
      </c>
      <c r="I23" s="13"/>
      <c r="J23" s="16">
        <f t="shared" si="1"/>
        <v>2025000</v>
      </c>
    </row>
    <row r="24" spans="2:10" x14ac:dyDescent="0.4">
      <c r="B24" s="14"/>
      <c r="C24" s="14"/>
      <c r="D24" s="15" t="s">
        <v>31</v>
      </c>
      <c r="E24" s="16">
        <v>0</v>
      </c>
      <c r="F24" s="16">
        <v>0</v>
      </c>
      <c r="G24" s="16">
        <v>0</v>
      </c>
      <c r="H24" s="16">
        <f t="shared" si="0"/>
        <v>0</v>
      </c>
      <c r="I24" s="18"/>
      <c r="J24" s="16">
        <f t="shared" si="1"/>
        <v>0</v>
      </c>
    </row>
    <row r="25" spans="2:10" x14ac:dyDescent="0.4">
      <c r="B25" s="14"/>
      <c r="C25" s="19"/>
      <c r="D25" s="20" t="s">
        <v>32</v>
      </c>
      <c r="E25" s="21">
        <f>+E23+E24</f>
        <v>2025000</v>
      </c>
      <c r="F25" s="21">
        <f>+F23+F24</f>
        <v>0</v>
      </c>
      <c r="G25" s="21">
        <f>+G23+G24</f>
        <v>0</v>
      </c>
      <c r="H25" s="21">
        <f t="shared" si="0"/>
        <v>2025000</v>
      </c>
      <c r="I25" s="22">
        <f>+I23+I24</f>
        <v>0</v>
      </c>
      <c r="J25" s="21">
        <f t="shared" si="1"/>
        <v>2025000</v>
      </c>
    </row>
    <row r="26" spans="2:10" x14ac:dyDescent="0.4">
      <c r="B26" s="14"/>
      <c r="C26" s="10" t="s">
        <v>19</v>
      </c>
      <c r="D26" s="15" t="s">
        <v>33</v>
      </c>
      <c r="E26" s="16">
        <v>6404625</v>
      </c>
      <c r="F26" s="16">
        <v>0</v>
      </c>
      <c r="G26" s="16">
        <v>0</v>
      </c>
      <c r="H26" s="16">
        <f t="shared" si="0"/>
        <v>6404625</v>
      </c>
      <c r="I26" s="13"/>
      <c r="J26" s="16">
        <f t="shared" si="1"/>
        <v>6404625</v>
      </c>
    </row>
    <row r="27" spans="2:10" x14ac:dyDescent="0.4">
      <c r="B27" s="14"/>
      <c r="C27" s="14"/>
      <c r="D27" s="15" t="s">
        <v>34</v>
      </c>
      <c r="E27" s="16">
        <v>4529302</v>
      </c>
      <c r="F27" s="16">
        <v>499200</v>
      </c>
      <c r="G27" s="16">
        <v>0</v>
      </c>
      <c r="H27" s="16">
        <f t="shared" si="0"/>
        <v>5028502</v>
      </c>
      <c r="I27" s="17"/>
      <c r="J27" s="16">
        <f t="shared" si="1"/>
        <v>5028502</v>
      </c>
    </row>
    <row r="28" spans="2:10" x14ac:dyDescent="0.4">
      <c r="B28" s="14"/>
      <c r="C28" s="14"/>
      <c r="D28" s="15" t="s">
        <v>35</v>
      </c>
      <c r="E28" s="16">
        <v>0</v>
      </c>
      <c r="F28" s="16">
        <v>0</v>
      </c>
      <c r="G28" s="16">
        <v>0</v>
      </c>
      <c r="H28" s="16">
        <f t="shared" si="0"/>
        <v>0</v>
      </c>
      <c r="I28" s="18"/>
      <c r="J28" s="16">
        <f t="shared" si="1"/>
        <v>0</v>
      </c>
    </row>
    <row r="29" spans="2:10" x14ac:dyDescent="0.4">
      <c r="B29" s="14"/>
      <c r="C29" s="19"/>
      <c r="D29" s="20" t="s">
        <v>36</v>
      </c>
      <c r="E29" s="21">
        <f>+E26+E27+E28</f>
        <v>10933927</v>
      </c>
      <c r="F29" s="21">
        <f>+F26+F27+F28</f>
        <v>499200</v>
      </c>
      <c r="G29" s="21">
        <f>+G26+G27+G28</f>
        <v>0</v>
      </c>
      <c r="H29" s="21">
        <f t="shared" si="0"/>
        <v>11433127</v>
      </c>
      <c r="I29" s="22">
        <f>+I26+I27+I28</f>
        <v>0</v>
      </c>
      <c r="J29" s="21">
        <f t="shared" si="1"/>
        <v>11433127</v>
      </c>
    </row>
    <row r="30" spans="2:10" x14ac:dyDescent="0.4">
      <c r="B30" s="19"/>
      <c r="C30" s="26" t="s">
        <v>37</v>
      </c>
      <c r="D30" s="24"/>
      <c r="E30" s="25">
        <f xml:space="preserve"> +E25 - E29</f>
        <v>-8908927</v>
      </c>
      <c r="F30" s="25">
        <f xml:space="preserve"> +F25 - F29</f>
        <v>-499200</v>
      </c>
      <c r="G30" s="25">
        <f xml:space="preserve"> +G25 - G29</f>
        <v>0</v>
      </c>
      <c r="H30" s="25">
        <f t="shared" si="0"/>
        <v>-9408127</v>
      </c>
      <c r="I30" s="22">
        <f xml:space="preserve"> +I25 - I29</f>
        <v>0</v>
      </c>
      <c r="J30" s="25">
        <f>J25-J29</f>
        <v>-9408127</v>
      </c>
    </row>
    <row r="31" spans="2:10" x14ac:dyDescent="0.4">
      <c r="B31" s="10" t="s">
        <v>38</v>
      </c>
      <c r="C31" s="10" t="s">
        <v>12</v>
      </c>
      <c r="D31" s="15" t="s">
        <v>39</v>
      </c>
      <c r="E31" s="16">
        <v>5030000</v>
      </c>
      <c r="F31" s="16">
        <v>0</v>
      </c>
      <c r="G31" s="16">
        <v>0</v>
      </c>
      <c r="H31" s="16">
        <f t="shared" si="0"/>
        <v>5030000</v>
      </c>
      <c r="I31" s="13"/>
      <c r="J31" s="16">
        <f t="shared" si="1"/>
        <v>5030000</v>
      </c>
    </row>
    <row r="32" spans="2:10" x14ac:dyDescent="0.4">
      <c r="B32" s="14"/>
      <c r="C32" s="14"/>
      <c r="D32" s="15" t="s">
        <v>40</v>
      </c>
      <c r="E32" s="16">
        <v>79553357</v>
      </c>
      <c r="F32" s="16">
        <v>42972146</v>
      </c>
      <c r="G32" s="16">
        <v>0</v>
      </c>
      <c r="H32" s="16">
        <f t="shared" si="0"/>
        <v>122525503</v>
      </c>
      <c r="I32" s="17">
        <v>122525503</v>
      </c>
      <c r="J32" s="16">
        <f t="shared" si="1"/>
        <v>0</v>
      </c>
    </row>
    <row r="33" spans="2:10" x14ac:dyDescent="0.4">
      <c r="B33" s="14"/>
      <c r="C33" s="14"/>
      <c r="D33" s="15" t="s">
        <v>41</v>
      </c>
      <c r="E33" s="16">
        <v>0</v>
      </c>
      <c r="F33" s="16">
        <v>0</v>
      </c>
      <c r="G33" s="16">
        <v>0</v>
      </c>
      <c r="H33" s="16">
        <f t="shared" si="0"/>
        <v>0</v>
      </c>
      <c r="I33" s="18"/>
      <c r="J33" s="16">
        <f t="shared" si="1"/>
        <v>0</v>
      </c>
    </row>
    <row r="34" spans="2:10" x14ac:dyDescent="0.4">
      <c r="B34" s="14"/>
      <c r="C34" s="19"/>
      <c r="D34" s="20" t="s">
        <v>42</v>
      </c>
      <c r="E34" s="21">
        <f>+E31+E32+E33</f>
        <v>84583357</v>
      </c>
      <c r="F34" s="21">
        <f>+F31+F32+F33</f>
        <v>42972146</v>
      </c>
      <c r="G34" s="21">
        <f>+G31+G32+G33</f>
        <v>0</v>
      </c>
      <c r="H34" s="21">
        <f t="shared" si="0"/>
        <v>127555503</v>
      </c>
      <c r="I34" s="22">
        <f>+I31+I32+I33</f>
        <v>122525503</v>
      </c>
      <c r="J34" s="21">
        <f t="shared" si="1"/>
        <v>5030000</v>
      </c>
    </row>
    <row r="35" spans="2:10" x14ac:dyDescent="0.4">
      <c r="B35" s="14"/>
      <c r="C35" s="10" t="s">
        <v>19</v>
      </c>
      <c r="D35" s="15" t="s">
        <v>43</v>
      </c>
      <c r="E35" s="16">
        <v>13550000</v>
      </c>
      <c r="F35" s="16">
        <v>0</v>
      </c>
      <c r="G35" s="16">
        <v>0</v>
      </c>
      <c r="H35" s="16">
        <f t="shared" si="0"/>
        <v>13550000</v>
      </c>
      <c r="I35" s="13"/>
      <c r="J35" s="16">
        <f t="shared" si="1"/>
        <v>13550000</v>
      </c>
    </row>
    <row r="36" spans="2:10" x14ac:dyDescent="0.4">
      <c r="B36" s="14"/>
      <c r="C36" s="14"/>
      <c r="D36" s="27" t="s">
        <v>44</v>
      </c>
      <c r="E36" s="28">
        <v>42972146</v>
      </c>
      <c r="F36" s="28">
        <v>79553357</v>
      </c>
      <c r="G36" s="28">
        <v>0</v>
      </c>
      <c r="H36" s="28">
        <f t="shared" si="0"/>
        <v>122525503</v>
      </c>
      <c r="I36" s="17">
        <v>122525503</v>
      </c>
      <c r="J36" s="28">
        <f t="shared" si="1"/>
        <v>0</v>
      </c>
    </row>
    <row r="37" spans="2:10" x14ac:dyDescent="0.4">
      <c r="B37" s="14"/>
      <c r="C37" s="14"/>
      <c r="D37" s="27" t="s">
        <v>45</v>
      </c>
      <c r="E37" s="28">
        <v>0</v>
      </c>
      <c r="F37" s="28">
        <v>0</v>
      </c>
      <c r="G37" s="28">
        <v>0</v>
      </c>
      <c r="H37" s="28">
        <f t="shared" si="0"/>
        <v>0</v>
      </c>
      <c r="I37" s="18"/>
      <c r="J37" s="28">
        <f t="shared" si="1"/>
        <v>0</v>
      </c>
    </row>
    <row r="38" spans="2:10" x14ac:dyDescent="0.4">
      <c r="B38" s="14"/>
      <c r="C38" s="19"/>
      <c r="D38" s="29" t="s">
        <v>46</v>
      </c>
      <c r="E38" s="30">
        <f>+E35+E36+E37</f>
        <v>56522146</v>
      </c>
      <c r="F38" s="30">
        <f>+F35+F36+F37</f>
        <v>79553357</v>
      </c>
      <c r="G38" s="30">
        <f>+G35+G36+G37</f>
        <v>0</v>
      </c>
      <c r="H38" s="30">
        <f t="shared" si="0"/>
        <v>136075503</v>
      </c>
      <c r="I38" s="22">
        <f>+I35+I36+I37</f>
        <v>122525503</v>
      </c>
      <c r="J38" s="30">
        <f t="shared" si="1"/>
        <v>13550000</v>
      </c>
    </row>
    <row r="39" spans="2:10" x14ac:dyDescent="0.4">
      <c r="B39" s="19"/>
      <c r="C39" s="26" t="s">
        <v>47</v>
      </c>
      <c r="D39" s="24"/>
      <c r="E39" s="25">
        <f xml:space="preserve"> +E34 - E38</f>
        <v>28061211</v>
      </c>
      <c r="F39" s="25">
        <f xml:space="preserve"> +F34 - F38</f>
        <v>-36581211</v>
      </c>
      <c r="G39" s="25">
        <f xml:space="preserve"> +G34 - G38</f>
        <v>0</v>
      </c>
      <c r="H39" s="25">
        <f t="shared" si="0"/>
        <v>-8520000</v>
      </c>
      <c r="I39" s="22">
        <f xml:space="preserve"> +I34 - I38</f>
        <v>0</v>
      </c>
      <c r="J39" s="25">
        <f>J34-J38</f>
        <v>-8520000</v>
      </c>
    </row>
    <row r="40" spans="2:10" x14ac:dyDescent="0.4">
      <c r="B40" s="26" t="s">
        <v>48</v>
      </c>
      <c r="C40" s="23"/>
      <c r="D40" s="24"/>
      <c r="E40" s="25">
        <f xml:space="preserve"> +E22 +E30 +E39</f>
        <v>47571215</v>
      </c>
      <c r="F40" s="25">
        <f xml:space="preserve"> +F22 +F30 +F39</f>
        <v>-41541046</v>
      </c>
      <c r="G40" s="25">
        <f xml:space="preserve"> +G22 +G30 +G39</f>
        <v>0</v>
      </c>
      <c r="H40" s="25">
        <f t="shared" si="0"/>
        <v>6030169</v>
      </c>
      <c r="I40" s="22">
        <f xml:space="preserve"> +I22 +I30 +I39</f>
        <v>0</v>
      </c>
      <c r="J40" s="25">
        <f>J22+J30+J39</f>
        <v>6030169</v>
      </c>
    </row>
    <row r="41" spans="2:10" x14ac:dyDescent="0.4">
      <c r="B41" s="26" t="s">
        <v>49</v>
      </c>
      <c r="C41" s="23"/>
      <c r="D41" s="24"/>
      <c r="E41" s="25">
        <v>159424416</v>
      </c>
      <c r="F41" s="25">
        <v>58221090</v>
      </c>
      <c r="G41" s="25">
        <v>0</v>
      </c>
      <c r="H41" s="25">
        <f t="shared" si="0"/>
        <v>217645506</v>
      </c>
      <c r="I41" s="22"/>
      <c r="J41" s="25">
        <f t="shared" si="1"/>
        <v>217645506</v>
      </c>
    </row>
    <row r="42" spans="2:10" x14ac:dyDescent="0.4">
      <c r="B42" s="26" t="s">
        <v>50</v>
      </c>
      <c r="C42" s="23"/>
      <c r="D42" s="24"/>
      <c r="E42" s="25">
        <f xml:space="preserve"> +E40 +E41</f>
        <v>206995631</v>
      </c>
      <c r="F42" s="25">
        <f xml:space="preserve"> +F40 +F41</f>
        <v>16680044</v>
      </c>
      <c r="G42" s="25">
        <f xml:space="preserve"> +G40 +G41</f>
        <v>0</v>
      </c>
      <c r="H42" s="25">
        <f t="shared" si="0"/>
        <v>223675675</v>
      </c>
      <c r="I42" s="22">
        <f xml:space="preserve"> +I40 +I41</f>
        <v>0</v>
      </c>
      <c r="J42" s="25">
        <f>J40+J41</f>
        <v>223675675</v>
      </c>
    </row>
  </sheetData>
  <mergeCells count="12">
    <mergeCell ref="B23:B30"/>
    <mergeCell ref="C23:C25"/>
    <mergeCell ref="C26:C29"/>
    <mergeCell ref="B31:B39"/>
    <mergeCell ref="C31:C34"/>
    <mergeCell ref="C35:C38"/>
    <mergeCell ref="B3:J3"/>
    <mergeCell ref="B5:J5"/>
    <mergeCell ref="B7:D7"/>
    <mergeCell ref="B8:B22"/>
    <mergeCell ref="C8:C13"/>
    <mergeCell ref="C14:C21"/>
  </mergeCells>
  <phoneticPr fontId="1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第一号第二様式</vt:lpstr>
      <vt:lpstr>第一号第二様式!Print_Titles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2025-05-08T05:25:18Z</dcterms:created>
  <dcterms:modified xsi:type="dcterms:W3CDTF">2025-05-08T05:25:18Z</dcterms:modified>
</cp:coreProperties>
</file>