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v\Desktop\R6年度財務諸表算定シート等\"/>
    </mc:Choice>
  </mc:AlternateContent>
  <xr:revisionPtr revIDLastSave="0" documentId="8_{6B86BC04-3166-4224-B6EC-9158648C0289}" xr6:coauthVersionLast="47" xr6:coauthVersionMax="47" xr10:uidLastSave="{00000000-0000-0000-0000-000000000000}"/>
  <bookViews>
    <workbookView xWindow="-120" yWindow="-120" windowWidth="29040" windowHeight="15840" activeTab="1" xr2:uid="{E71C0C39-D510-4F9B-9D47-82F12ED47E47}"/>
  </bookViews>
  <sheets>
    <sheet name="社会福祉事業" sheetId="1" r:id="rId1"/>
    <sheet name="公益事業" sheetId="2" r:id="rId2"/>
  </sheets>
  <definedNames>
    <definedName name="_xlnm.Print_Titles" localSheetId="1">公益事業!$1:$7</definedName>
    <definedName name="_xlnm.Print_Titles" localSheetId="0">社会福祉事業!$1:$7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" l="1"/>
  <c r="C49" i="2"/>
  <c r="I48" i="2"/>
  <c r="G48" i="2"/>
  <c r="I47" i="2"/>
  <c r="G47" i="2"/>
  <c r="I46" i="2"/>
  <c r="G46" i="2"/>
  <c r="I45" i="2"/>
  <c r="G45" i="2"/>
  <c r="H44" i="2"/>
  <c r="F44" i="2"/>
  <c r="F49" i="2" s="1"/>
  <c r="E44" i="2"/>
  <c r="E49" i="2" s="1"/>
  <c r="D44" i="2"/>
  <c r="D49" i="2" s="1"/>
  <c r="C44" i="2"/>
  <c r="G44" i="2" s="1"/>
  <c r="I44" i="2" s="1"/>
  <c r="G43" i="2"/>
  <c r="I43" i="2" s="1"/>
  <c r="G42" i="2"/>
  <c r="I42" i="2" s="1"/>
  <c r="I39" i="2"/>
  <c r="G39" i="2"/>
  <c r="I38" i="2"/>
  <c r="G38" i="2"/>
  <c r="I37" i="2"/>
  <c r="G37" i="2"/>
  <c r="H36" i="2"/>
  <c r="F36" i="2"/>
  <c r="E36" i="2"/>
  <c r="D36" i="2"/>
  <c r="C36" i="2"/>
  <c r="G36" i="2" s="1"/>
  <c r="I36" i="2" s="1"/>
  <c r="G35" i="2"/>
  <c r="I35" i="2" s="1"/>
  <c r="G34" i="2"/>
  <c r="I34" i="2" s="1"/>
  <c r="H33" i="2"/>
  <c r="H40" i="2" s="1"/>
  <c r="H50" i="2" s="1"/>
  <c r="F33" i="2"/>
  <c r="F40" i="2" s="1"/>
  <c r="F50" i="2" s="1"/>
  <c r="E33" i="2"/>
  <c r="E40" i="2" s="1"/>
  <c r="E50" i="2" s="1"/>
  <c r="D33" i="2"/>
  <c r="D40" i="2" s="1"/>
  <c r="C33" i="2"/>
  <c r="C40" i="2" s="1"/>
  <c r="G30" i="2"/>
  <c r="I30" i="2" s="1"/>
  <c r="G29" i="2"/>
  <c r="I29" i="2" s="1"/>
  <c r="I28" i="2"/>
  <c r="G28" i="2"/>
  <c r="G27" i="2"/>
  <c r="I27" i="2" s="1"/>
  <c r="G26" i="2"/>
  <c r="I26" i="2" s="1"/>
  <c r="G25" i="2"/>
  <c r="I25" i="2" s="1"/>
  <c r="G24" i="2"/>
  <c r="I24" i="2" s="1"/>
  <c r="G23" i="2"/>
  <c r="I23" i="2" s="1"/>
  <c r="I22" i="2"/>
  <c r="G22" i="2"/>
  <c r="G21" i="2"/>
  <c r="I21" i="2" s="1"/>
  <c r="G20" i="2"/>
  <c r="I20" i="2" s="1"/>
  <c r="H19" i="2"/>
  <c r="H15" i="2" s="1"/>
  <c r="F19" i="2"/>
  <c r="E19" i="2"/>
  <c r="E15" i="2" s="1"/>
  <c r="E31" i="2" s="1"/>
  <c r="D19" i="2"/>
  <c r="C19" i="2"/>
  <c r="G19" i="2" s="1"/>
  <c r="I19" i="2" s="1"/>
  <c r="I18" i="2"/>
  <c r="G18" i="2"/>
  <c r="I17" i="2"/>
  <c r="G17" i="2"/>
  <c r="H16" i="2"/>
  <c r="F16" i="2"/>
  <c r="E16" i="2"/>
  <c r="D16" i="2"/>
  <c r="D15" i="2" s="1"/>
  <c r="C16" i="2"/>
  <c r="C15" i="2" s="1"/>
  <c r="F15" i="2"/>
  <c r="F31" i="2" s="1"/>
  <c r="I14" i="2"/>
  <c r="G14" i="2"/>
  <c r="G13" i="2"/>
  <c r="I13" i="2" s="1"/>
  <c r="G12" i="2"/>
  <c r="I12" i="2" s="1"/>
  <c r="I11" i="2"/>
  <c r="G11" i="2"/>
  <c r="I10" i="2"/>
  <c r="G10" i="2"/>
  <c r="H9" i="2"/>
  <c r="F9" i="2"/>
  <c r="E9" i="2"/>
  <c r="D9" i="2"/>
  <c r="D31" i="2" s="1"/>
  <c r="C9" i="2"/>
  <c r="C31" i="2" s="1"/>
  <c r="G49" i="1"/>
  <c r="F49" i="1"/>
  <c r="H48" i="1"/>
  <c r="J48" i="1" s="1"/>
  <c r="H47" i="1"/>
  <c r="J47" i="1" s="1"/>
  <c r="H46" i="1"/>
  <c r="J46" i="1" s="1"/>
  <c r="H45" i="1"/>
  <c r="J45" i="1" s="1"/>
  <c r="I44" i="1"/>
  <c r="I49" i="1" s="1"/>
  <c r="G44" i="1"/>
  <c r="F44" i="1"/>
  <c r="E44" i="1"/>
  <c r="E49" i="1" s="1"/>
  <c r="D44" i="1"/>
  <c r="D49" i="1" s="1"/>
  <c r="C44" i="1"/>
  <c r="H44" i="1" s="1"/>
  <c r="J44" i="1" s="1"/>
  <c r="H43" i="1"/>
  <c r="J43" i="1" s="1"/>
  <c r="H42" i="1"/>
  <c r="J42" i="1" s="1"/>
  <c r="G40" i="1"/>
  <c r="G50" i="1" s="1"/>
  <c r="F40" i="1"/>
  <c r="F50" i="1" s="1"/>
  <c r="D40" i="1"/>
  <c r="C40" i="1"/>
  <c r="H39" i="1"/>
  <c r="J39" i="1" s="1"/>
  <c r="H38" i="1"/>
  <c r="J38" i="1" s="1"/>
  <c r="J37" i="1"/>
  <c r="H37" i="1"/>
  <c r="I36" i="1"/>
  <c r="G36" i="1"/>
  <c r="F36" i="1"/>
  <c r="E36" i="1"/>
  <c r="H36" i="1" s="1"/>
  <c r="J36" i="1" s="1"/>
  <c r="D36" i="1"/>
  <c r="C36" i="1"/>
  <c r="H35" i="1"/>
  <c r="J35" i="1" s="1"/>
  <c r="J34" i="1"/>
  <c r="H34" i="1"/>
  <c r="I33" i="1"/>
  <c r="I40" i="1" s="1"/>
  <c r="G33" i="1"/>
  <c r="F33" i="1"/>
  <c r="E33" i="1"/>
  <c r="H33" i="1" s="1"/>
  <c r="J33" i="1" s="1"/>
  <c r="D33" i="1"/>
  <c r="C33" i="1"/>
  <c r="H30" i="1"/>
  <c r="J30" i="1" s="1"/>
  <c r="H29" i="1"/>
  <c r="J29" i="1" s="1"/>
  <c r="H28" i="1"/>
  <c r="J28" i="1" s="1"/>
  <c r="J27" i="1"/>
  <c r="H27" i="1"/>
  <c r="H26" i="1"/>
  <c r="J26" i="1" s="1"/>
  <c r="H25" i="1"/>
  <c r="J25" i="1" s="1"/>
  <c r="H24" i="1"/>
  <c r="J24" i="1" s="1"/>
  <c r="H23" i="1"/>
  <c r="J23" i="1" s="1"/>
  <c r="H22" i="1"/>
  <c r="J22" i="1" s="1"/>
  <c r="J21" i="1"/>
  <c r="H21" i="1"/>
  <c r="H20" i="1"/>
  <c r="J20" i="1" s="1"/>
  <c r="I19" i="1"/>
  <c r="G19" i="1"/>
  <c r="F19" i="1"/>
  <c r="E19" i="1"/>
  <c r="D19" i="1"/>
  <c r="C19" i="1"/>
  <c r="H19" i="1" s="1"/>
  <c r="J19" i="1" s="1"/>
  <c r="J18" i="1"/>
  <c r="H18" i="1"/>
  <c r="H17" i="1"/>
  <c r="J17" i="1" s="1"/>
  <c r="I16" i="1"/>
  <c r="I15" i="1" s="1"/>
  <c r="G16" i="1"/>
  <c r="G15" i="1" s="1"/>
  <c r="F16" i="1"/>
  <c r="E16" i="1"/>
  <c r="D16" i="1"/>
  <c r="D15" i="1" s="1"/>
  <c r="C16" i="1"/>
  <c r="H16" i="1" s="1"/>
  <c r="J16" i="1" s="1"/>
  <c r="F15" i="1"/>
  <c r="E15" i="1"/>
  <c r="H14" i="1"/>
  <c r="J14" i="1" s="1"/>
  <c r="H13" i="1"/>
  <c r="J13" i="1" s="1"/>
  <c r="J12" i="1"/>
  <c r="H12" i="1"/>
  <c r="H11" i="1"/>
  <c r="J11" i="1" s="1"/>
  <c r="H10" i="1"/>
  <c r="J10" i="1" s="1"/>
  <c r="I9" i="1"/>
  <c r="G9" i="1"/>
  <c r="F9" i="1"/>
  <c r="F31" i="1" s="1"/>
  <c r="E9" i="1"/>
  <c r="E31" i="1" s="1"/>
  <c r="D9" i="1"/>
  <c r="C9" i="1"/>
  <c r="H9" i="1" s="1"/>
  <c r="J9" i="1" s="1"/>
  <c r="I50" i="1" l="1"/>
  <c r="H31" i="2"/>
  <c r="C50" i="2"/>
  <c r="G50" i="2" s="1"/>
  <c r="I50" i="2" s="1"/>
  <c r="G40" i="2"/>
  <c r="I40" i="2" s="1"/>
  <c r="D31" i="1"/>
  <c r="D50" i="2"/>
  <c r="D50" i="1"/>
  <c r="G31" i="1"/>
  <c r="I31" i="1"/>
  <c r="G31" i="2"/>
  <c r="I31" i="2" s="1"/>
  <c r="G15" i="2"/>
  <c r="I15" i="2" s="1"/>
  <c r="G49" i="2"/>
  <c r="I49" i="2" s="1"/>
  <c r="G33" i="2"/>
  <c r="I33" i="2" s="1"/>
  <c r="C15" i="1"/>
  <c r="C50" i="1"/>
  <c r="H50" i="1" s="1"/>
  <c r="J50" i="1" s="1"/>
  <c r="G9" i="2"/>
  <c r="I9" i="2" s="1"/>
  <c r="G16" i="2"/>
  <c r="I16" i="2" s="1"/>
  <c r="E40" i="1"/>
  <c r="E50" i="1" s="1"/>
  <c r="C49" i="1"/>
  <c r="H49" i="1" s="1"/>
  <c r="J49" i="1" s="1"/>
  <c r="H40" i="1" l="1"/>
  <c r="J40" i="1" s="1"/>
  <c r="H15" i="1"/>
  <c r="J15" i="1" s="1"/>
  <c r="C31" i="1"/>
  <c r="H31" i="1" s="1"/>
  <c r="J31" i="1" s="1"/>
</calcChain>
</file>

<file path=xl/sharedStrings.xml><?xml version="1.0" encoding="utf-8"?>
<sst xmlns="http://schemas.openxmlformats.org/spreadsheetml/2006/main" count="111" uniqueCount="58">
  <si>
    <t>第三号第三様式（第二十七条第四項関係）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</si>
  <si>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社会福祉事業区分  貸借対照表内訳表</t>
    <phoneticPr fontId="2"/>
  </si>
  <si>
    <t>令和7年3月31日現在</t>
    <phoneticPr fontId="2"/>
  </si>
  <si>
    <t>（単位：円）</t>
    <phoneticPr fontId="4"/>
  </si>
  <si>
    <t>勘定科目</t>
    <rPh sb="0" eb="2">
      <t>カンジョウ</t>
    </rPh>
    <rPh sb="2" eb="4">
      <t>カモク</t>
    </rPh>
    <phoneticPr fontId="2"/>
  </si>
  <si>
    <t>特別養護老人ホームやすらぎ園</t>
    <phoneticPr fontId="2"/>
  </si>
  <si>
    <t>ケアハウスやすらぎ</t>
    <phoneticPr fontId="2"/>
  </si>
  <si>
    <t>グループホームむつみあい</t>
    <phoneticPr fontId="2"/>
  </si>
  <si>
    <t>本部</t>
    <phoneticPr fontId="2"/>
  </si>
  <si>
    <t>グループホームなごみ筒井</t>
    <phoneticPr fontId="2"/>
  </si>
  <si>
    <t>合計</t>
    <rPh sb="0" eb="2">
      <t>ゴウケイ</t>
    </rPh>
    <phoneticPr fontId="3"/>
  </si>
  <si>
    <t>内部取引消去</t>
    <rPh sb="0" eb="2">
      <t>ナイブ</t>
    </rPh>
    <rPh sb="2" eb="4">
      <t>トリヒキ</t>
    </rPh>
    <rPh sb="4" eb="6">
      <t>ショウキョ</t>
    </rPh>
    <phoneticPr fontId="3"/>
  </si>
  <si>
    <t>事業区分計</t>
    <rPh sb="0" eb="2">
      <t>ジギョウ</t>
    </rPh>
    <rPh sb="2" eb="4">
      <t>クブン</t>
    </rPh>
    <rPh sb="4" eb="5">
      <t>ケイ</t>
    </rPh>
    <phoneticPr fontId="3"/>
  </si>
  <si>
    <t>資産の部</t>
  </si>
  <si>
    <t>流動資産</t>
  </si>
  <si>
    <t>　現金預金</t>
  </si>
  <si>
    <t>　有価証券</t>
  </si>
  <si>
    <t>　事業未収金</t>
  </si>
  <si>
    <t>　立替金</t>
  </si>
  <si>
    <t>　貸倒引当金</t>
  </si>
  <si>
    <t>固定資産</t>
  </si>
  <si>
    <t>基本財産</t>
  </si>
  <si>
    <t>　土地</t>
  </si>
  <si>
    <t>　建物</t>
  </si>
  <si>
    <t>その他の固定資産</t>
  </si>
  <si>
    <t>　構築物</t>
  </si>
  <si>
    <t>　車輌運搬具</t>
  </si>
  <si>
    <t>　器具及び備品</t>
  </si>
  <si>
    <t>　権利</t>
  </si>
  <si>
    <t>　ソフトウェア</t>
  </si>
  <si>
    <t>　人件費積立資産</t>
  </si>
  <si>
    <t>　修繕積立資産</t>
  </si>
  <si>
    <t>　長期預り金積立資産</t>
  </si>
  <si>
    <t>資産の部合計</t>
  </si>
  <si>
    <t>負債の部</t>
  </si>
  <si>
    <t>流動負債</t>
  </si>
  <si>
    <t>　事業未払金</t>
  </si>
  <si>
    <t>　職員預り金</t>
  </si>
  <si>
    <t>固定負債</t>
  </si>
  <si>
    <t>　設備資金借入金</t>
  </si>
  <si>
    <t>　退職給付引当金</t>
  </si>
  <si>
    <t>　長期預り金</t>
  </si>
  <si>
    <t>負債の部合計</t>
  </si>
  <si>
    <t>純資産の部</t>
  </si>
  <si>
    <t>基本金</t>
  </si>
  <si>
    <t>国庫補助金等特別積立金</t>
  </si>
  <si>
    <t>その他の積立金</t>
  </si>
  <si>
    <t>　人件費積立金</t>
  </si>
  <si>
    <t>　修繕積立金</t>
  </si>
  <si>
    <t>次期繰越活動増減差額</t>
  </si>
  <si>
    <t>（うち当期活動増減差額）</t>
  </si>
  <si>
    <t>純資産の部合計</t>
  </si>
  <si>
    <t>負債及び純資産の部合計</t>
  </si>
  <si>
    <t>公益事業区分  貸借対照表内訳表</t>
    <phoneticPr fontId="2"/>
  </si>
  <si>
    <t>訪問入浴介護事業</t>
    <phoneticPr fontId="2"/>
  </si>
  <si>
    <t>老人居宅介護支援事業</t>
    <phoneticPr fontId="2"/>
  </si>
  <si>
    <t>地域支援事業</t>
    <phoneticPr fontId="2"/>
  </si>
  <si>
    <t>法人後見事業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</si>
</sst>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wrapText="1" shrinkToFi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/>
    </xf>
    <xf numFmtId="176" fontId="9" fillId="0" borderId="1" xfId="2" applyNumberFormat="1" applyFont="1" applyBorder="1" applyAlignment="1" applyProtection="1">
      <alignment vertical="center"/>
      <protection locked="0"/>
    </xf>
    <xf numFmtId="0" fontId="7" fillId="0" borderId="1" xfId="2" applyFont="1" applyBorder="1">
      <alignment horizontal="left" vertical="top"/>
    </xf>
    <xf numFmtId="176" fontId="9" fillId="0" borderId="1" xfId="2" applyNumberFormat="1" applyFont="1" applyBorder="1" applyAlignment="1" applyProtection="1">
      <alignment vertical="top"/>
      <protection locked="0"/>
    </xf>
    <xf numFmtId="0" fontId="7" fillId="0" borderId="2" xfId="2" applyFont="1" applyBorder="1">
      <alignment horizontal="left" vertical="top"/>
    </xf>
    <xf numFmtId="176" fontId="9" fillId="0" borderId="2" xfId="2" applyNumberFormat="1" applyFont="1" applyBorder="1" applyAlignment="1" applyProtection="1">
      <alignment vertical="top"/>
      <protection locked="0"/>
    </xf>
    <xf numFmtId="0" fontId="7" fillId="0" borderId="3" xfId="2" applyFont="1" applyBorder="1">
      <alignment horizontal="left" vertical="top"/>
    </xf>
    <xf numFmtId="176" fontId="9" fillId="0" borderId="3" xfId="2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left" vertical="top"/>
    </xf>
    <xf numFmtId="176" fontId="9" fillId="0" borderId="4" xfId="2" applyNumberFormat="1" applyFont="1" applyBorder="1" applyAlignment="1" applyProtection="1">
      <alignment vertical="top"/>
      <protection locked="0"/>
    </xf>
  </cellXfs>
  <cellStyles count="3">
    <cellStyle name="標準" xfId="0" builtinId="0"/>
    <cellStyle name="標準 2" xfId="2" xr:uid="{C74E3CE9-1E58-43D4-996E-8C4E709924EB}"/>
    <cellStyle name="標準 3" xfId="1" xr:uid="{60BCE80C-40B5-4D21-A41F-A40215341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AFBB-2A51-456F-8EFF-FF7911EC9FCC}">
  <sheetPr>
    <pageSetUpPr fitToPage="1"/>
  </sheetPr>
  <dimension ref="B1:J50"/>
  <sheetViews>
    <sheetView showGridLines="0" workbookViewId="0"/>
  </sheetViews>
  <sheetFormatPr defaultRowHeight="18.75" x14ac:dyDescent="0.4"/>
  <cols>
    <col min="1" max="1" width="2.875" customWidth="1"/>
    <col min="2" max="2" width="49.5" customWidth="1"/>
    <col min="3" max="10" width="20.75" customWidth="1"/>
  </cols>
  <sheetData>
    <row r="1" spans="2:10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21" x14ac:dyDescent="0.4">
      <c r="B2" s="2"/>
      <c r="C2" s="2"/>
      <c r="D2" s="2"/>
      <c r="E2" s="2"/>
      <c r="F2" s="2"/>
      <c r="G2" s="2"/>
      <c r="H2" s="1"/>
      <c r="I2" s="3"/>
      <c r="J2" s="3" t="s">
        <v>0</v>
      </c>
    </row>
    <row r="3" spans="2:10" ht="21" x14ac:dyDescent="0.4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0" x14ac:dyDescent="0.4">
      <c r="B4" s="5"/>
      <c r="C4" s="5"/>
      <c r="D4" s="5"/>
      <c r="E4" s="5"/>
      <c r="F4" s="5"/>
      <c r="G4" s="5"/>
      <c r="H4" s="5"/>
      <c r="I4" s="1"/>
      <c r="J4" s="1"/>
    </row>
    <row r="5" spans="2:10" ht="21" x14ac:dyDescent="0.4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10" x14ac:dyDescent="0.4">
      <c r="B6" s="7"/>
      <c r="C6" s="7"/>
      <c r="D6" s="7"/>
      <c r="E6" s="7"/>
      <c r="F6" s="7"/>
      <c r="G6" s="7"/>
      <c r="H6" s="1"/>
      <c r="I6" s="1"/>
      <c r="J6" s="7" t="s">
        <v>3</v>
      </c>
    </row>
    <row r="7" spans="2:10" ht="42.75" x14ac:dyDescent="0.4">
      <c r="B7" s="8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8" t="s">
        <v>10</v>
      </c>
      <c r="I7" s="8" t="s">
        <v>11</v>
      </c>
      <c r="J7" s="8" t="s">
        <v>12</v>
      </c>
    </row>
    <row r="8" spans="2:10" x14ac:dyDescent="0.4">
      <c r="B8" s="10" t="s">
        <v>13</v>
      </c>
      <c r="C8" s="11"/>
      <c r="D8" s="11"/>
      <c r="E8" s="11"/>
      <c r="F8" s="11"/>
      <c r="G8" s="11"/>
      <c r="H8" s="11"/>
      <c r="I8" s="11"/>
      <c r="J8" s="11"/>
    </row>
    <row r="9" spans="2:10" x14ac:dyDescent="0.4">
      <c r="B9" s="12" t="s">
        <v>14</v>
      </c>
      <c r="C9" s="13">
        <f>+C10+C11+C12+C13-ABS(C14)</f>
        <v>129098358</v>
      </c>
      <c r="D9" s="13">
        <f>+D10+D11+D12+D13-ABS(D14)</f>
        <v>1964525</v>
      </c>
      <c r="E9" s="13">
        <f>+E10+E11+E12+E13-ABS(E14)</f>
        <v>20428369</v>
      </c>
      <c r="F9" s="13">
        <f>+F10+F11+F12+F13-ABS(F14)</f>
        <v>56048705</v>
      </c>
      <c r="G9" s="13">
        <f>+G10+G11+G12+G13-ABS(G14)</f>
        <v>30550546</v>
      </c>
      <c r="H9" s="13">
        <f t="shared" ref="H9:H50" si="0">+C9+D9+E9+F9+G9</f>
        <v>238090503</v>
      </c>
      <c r="I9" s="13">
        <f>+I10+I11+I12+I13-ABS(I14)</f>
        <v>0</v>
      </c>
      <c r="J9" s="13">
        <f t="shared" ref="J9:J50" si="1">H9-ABS(I9)</f>
        <v>238090503</v>
      </c>
    </row>
    <row r="10" spans="2:10" x14ac:dyDescent="0.4">
      <c r="B10" s="14" t="s">
        <v>15</v>
      </c>
      <c r="C10" s="15">
        <v>54947475</v>
      </c>
      <c r="D10" s="15"/>
      <c r="E10" s="15">
        <v>7002515</v>
      </c>
      <c r="F10" s="15">
        <v>56048705</v>
      </c>
      <c r="G10" s="15">
        <v>22967724</v>
      </c>
      <c r="H10" s="15">
        <f t="shared" si="0"/>
        <v>140966419</v>
      </c>
      <c r="I10" s="15"/>
      <c r="J10" s="15">
        <f t="shared" si="1"/>
        <v>140966419</v>
      </c>
    </row>
    <row r="11" spans="2:10" x14ac:dyDescent="0.4">
      <c r="B11" s="14" t="s">
        <v>16</v>
      </c>
      <c r="C11" s="15"/>
      <c r="D11" s="15"/>
      <c r="E11" s="15"/>
      <c r="F11" s="15"/>
      <c r="G11" s="15"/>
      <c r="H11" s="15">
        <f t="shared" si="0"/>
        <v>0</v>
      </c>
      <c r="I11" s="15"/>
      <c r="J11" s="15">
        <f t="shared" si="1"/>
        <v>0</v>
      </c>
    </row>
    <row r="12" spans="2:10" x14ac:dyDescent="0.4">
      <c r="B12" s="14" t="s">
        <v>17</v>
      </c>
      <c r="C12" s="15">
        <v>74150883</v>
      </c>
      <c r="D12" s="15">
        <v>1964525</v>
      </c>
      <c r="E12" s="15">
        <v>13425854</v>
      </c>
      <c r="F12" s="15"/>
      <c r="G12" s="15">
        <v>7582822</v>
      </c>
      <c r="H12" s="15">
        <f t="shared" si="0"/>
        <v>97124084</v>
      </c>
      <c r="I12" s="15"/>
      <c r="J12" s="15">
        <f t="shared" si="1"/>
        <v>97124084</v>
      </c>
    </row>
    <row r="13" spans="2:10" x14ac:dyDescent="0.4">
      <c r="B13" s="14" t="s">
        <v>18</v>
      </c>
      <c r="C13" s="15"/>
      <c r="D13" s="15"/>
      <c r="E13" s="15"/>
      <c r="F13" s="15"/>
      <c r="G13" s="15"/>
      <c r="H13" s="15">
        <f t="shared" si="0"/>
        <v>0</v>
      </c>
      <c r="I13" s="15"/>
      <c r="J13" s="15">
        <f t="shared" si="1"/>
        <v>0</v>
      </c>
    </row>
    <row r="14" spans="2:10" x14ac:dyDescent="0.4">
      <c r="B14" s="14" t="s">
        <v>19</v>
      </c>
      <c r="C14" s="15"/>
      <c r="D14" s="15"/>
      <c r="E14" s="15"/>
      <c r="F14" s="15"/>
      <c r="G14" s="15"/>
      <c r="H14" s="15">
        <f t="shared" si="0"/>
        <v>0</v>
      </c>
      <c r="I14" s="15"/>
      <c r="J14" s="15">
        <f t="shared" si="1"/>
        <v>0</v>
      </c>
    </row>
    <row r="15" spans="2:10" x14ac:dyDescent="0.4">
      <c r="B15" s="12" t="s">
        <v>20</v>
      </c>
      <c r="C15" s="13">
        <f>+C16 +C19</f>
        <v>614385310</v>
      </c>
      <c r="D15" s="13">
        <f>+D16 +D19</f>
        <v>27590309</v>
      </c>
      <c r="E15" s="13">
        <f>+E16 +E19</f>
        <v>108627227</v>
      </c>
      <c r="F15" s="13">
        <f>+F16 +F19</f>
        <v>88737921</v>
      </c>
      <c r="G15" s="13">
        <f>+G16 +G19</f>
        <v>24485345</v>
      </c>
      <c r="H15" s="13">
        <f t="shared" si="0"/>
        <v>863826112</v>
      </c>
      <c r="I15" s="13">
        <f>+I16 +I19</f>
        <v>0</v>
      </c>
      <c r="J15" s="13">
        <f t="shared" si="1"/>
        <v>863826112</v>
      </c>
    </row>
    <row r="16" spans="2:10" x14ac:dyDescent="0.4">
      <c r="B16" s="12" t="s">
        <v>21</v>
      </c>
      <c r="C16" s="13">
        <f>+C17+C18</f>
        <v>542203760</v>
      </c>
      <c r="D16" s="13">
        <f>+D17+D18</f>
        <v>26041595</v>
      </c>
      <c r="E16" s="13">
        <f>+E17+E18</f>
        <v>105420390</v>
      </c>
      <c r="F16" s="13">
        <f>+F17+F18</f>
        <v>69336355</v>
      </c>
      <c r="G16" s="13">
        <f>+G17+G18</f>
        <v>20678453</v>
      </c>
      <c r="H16" s="13">
        <f t="shared" si="0"/>
        <v>763680553</v>
      </c>
      <c r="I16" s="13">
        <f>+I17+I18</f>
        <v>0</v>
      </c>
      <c r="J16" s="13">
        <f t="shared" si="1"/>
        <v>763680553</v>
      </c>
    </row>
    <row r="17" spans="2:10" x14ac:dyDescent="0.4">
      <c r="B17" s="16" t="s">
        <v>22</v>
      </c>
      <c r="C17" s="17"/>
      <c r="D17" s="17"/>
      <c r="E17" s="17"/>
      <c r="F17" s="17">
        <v>67380520</v>
      </c>
      <c r="G17" s="17"/>
      <c r="H17" s="17">
        <f t="shared" si="0"/>
        <v>67380520</v>
      </c>
      <c r="I17" s="17"/>
      <c r="J17" s="17">
        <f t="shared" si="1"/>
        <v>67380520</v>
      </c>
    </row>
    <row r="18" spans="2:10" x14ac:dyDescent="0.4">
      <c r="B18" s="14" t="s">
        <v>23</v>
      </c>
      <c r="C18" s="15">
        <v>542203760</v>
      </c>
      <c r="D18" s="15">
        <v>26041595</v>
      </c>
      <c r="E18" s="15">
        <v>105420390</v>
      </c>
      <c r="F18" s="15">
        <v>1955835</v>
      </c>
      <c r="G18" s="15">
        <v>20678453</v>
      </c>
      <c r="H18" s="15">
        <f t="shared" si="0"/>
        <v>696300033</v>
      </c>
      <c r="I18" s="15"/>
      <c r="J18" s="15">
        <f t="shared" si="1"/>
        <v>696300033</v>
      </c>
    </row>
    <row r="19" spans="2:10" x14ac:dyDescent="0.4">
      <c r="B19" s="12" t="s">
        <v>24</v>
      </c>
      <c r="C19" s="13">
        <f>+C20+C21+C22+C23+C24+C25+C26+C27+C28+C29-ABS(C30)</f>
        <v>72181550</v>
      </c>
      <c r="D19" s="13">
        <f>+D20+D21+D22+D23+D24+D25+D26+D27+D28+D29-ABS(D30)</f>
        <v>1548714</v>
      </c>
      <c r="E19" s="13">
        <f>+E20+E21+E22+E23+E24+E25+E26+E27+E28+E29-ABS(E30)</f>
        <v>3206837</v>
      </c>
      <c r="F19" s="13">
        <f>+F20+F21+F22+F23+F24+F25+F26+F27+F28+F29-ABS(F30)</f>
        <v>19401566</v>
      </c>
      <c r="G19" s="13">
        <f>+G20+G21+G22+G23+G24+G25+G26+G27+G28+G29-ABS(G30)</f>
        <v>3806892</v>
      </c>
      <c r="H19" s="13">
        <f t="shared" si="0"/>
        <v>100145559</v>
      </c>
      <c r="I19" s="13">
        <f>+I20+I21+I22+I23+I24+I25+I26+I27+I28+I29-ABS(I30)</f>
        <v>0</v>
      </c>
      <c r="J19" s="13">
        <f t="shared" si="1"/>
        <v>100145559</v>
      </c>
    </row>
    <row r="20" spans="2:10" x14ac:dyDescent="0.4">
      <c r="B20" s="16" t="s">
        <v>22</v>
      </c>
      <c r="C20" s="17"/>
      <c r="D20" s="17"/>
      <c r="E20" s="17"/>
      <c r="F20" s="17">
        <v>2000000</v>
      </c>
      <c r="G20" s="17"/>
      <c r="H20" s="17">
        <f t="shared" si="0"/>
        <v>2000000</v>
      </c>
      <c r="I20" s="17"/>
      <c r="J20" s="17">
        <f t="shared" si="1"/>
        <v>2000000</v>
      </c>
    </row>
    <row r="21" spans="2:10" x14ac:dyDescent="0.4">
      <c r="B21" s="14" t="s">
        <v>23</v>
      </c>
      <c r="C21" s="15">
        <v>4176329</v>
      </c>
      <c r="D21" s="15"/>
      <c r="E21" s="15">
        <v>1</v>
      </c>
      <c r="F21" s="15">
        <v>4</v>
      </c>
      <c r="G21" s="15">
        <v>1085382</v>
      </c>
      <c r="H21" s="15">
        <f t="shared" si="0"/>
        <v>5261716</v>
      </c>
      <c r="I21" s="15"/>
      <c r="J21" s="15">
        <f t="shared" si="1"/>
        <v>5261716</v>
      </c>
    </row>
    <row r="22" spans="2:10" x14ac:dyDescent="0.4">
      <c r="B22" s="14" t="s">
        <v>25</v>
      </c>
      <c r="C22" s="15">
        <v>227890</v>
      </c>
      <c r="D22" s="15"/>
      <c r="E22" s="15"/>
      <c r="F22" s="15">
        <v>16601553</v>
      </c>
      <c r="G22" s="15"/>
      <c r="H22" s="15">
        <f t="shared" si="0"/>
        <v>16829443</v>
      </c>
      <c r="I22" s="15"/>
      <c r="J22" s="15">
        <f t="shared" si="1"/>
        <v>16829443</v>
      </c>
    </row>
    <row r="23" spans="2:10" x14ac:dyDescent="0.4">
      <c r="B23" s="14" t="s">
        <v>26</v>
      </c>
      <c r="C23" s="15">
        <v>2316084</v>
      </c>
      <c r="D23" s="15">
        <v>1</v>
      </c>
      <c r="E23" s="15">
        <v>1</v>
      </c>
      <c r="F23" s="15">
        <v>1</v>
      </c>
      <c r="G23" s="15"/>
      <c r="H23" s="15">
        <f t="shared" si="0"/>
        <v>2316087</v>
      </c>
      <c r="I23" s="15"/>
      <c r="J23" s="15">
        <f t="shared" si="1"/>
        <v>2316087</v>
      </c>
    </row>
    <row r="24" spans="2:10" x14ac:dyDescent="0.4">
      <c r="B24" s="14" t="s">
        <v>27</v>
      </c>
      <c r="C24" s="15">
        <v>29110897</v>
      </c>
      <c r="D24" s="15">
        <v>1548713</v>
      </c>
      <c r="E24" s="15">
        <v>456835</v>
      </c>
      <c r="F24" s="15">
        <v>8</v>
      </c>
      <c r="G24" s="15">
        <v>1121510</v>
      </c>
      <c r="H24" s="15">
        <f t="shared" si="0"/>
        <v>32237963</v>
      </c>
      <c r="I24" s="15"/>
      <c r="J24" s="15">
        <f t="shared" si="1"/>
        <v>32237963</v>
      </c>
    </row>
    <row r="25" spans="2:10" x14ac:dyDescent="0.4">
      <c r="B25" s="14" t="s">
        <v>28</v>
      </c>
      <c r="C25" s="15"/>
      <c r="D25" s="15"/>
      <c r="E25" s="15"/>
      <c r="F25" s="15">
        <v>800000</v>
      </c>
      <c r="G25" s="15"/>
      <c r="H25" s="15">
        <f t="shared" si="0"/>
        <v>800000</v>
      </c>
      <c r="I25" s="15"/>
      <c r="J25" s="15">
        <f t="shared" si="1"/>
        <v>800000</v>
      </c>
    </row>
    <row r="26" spans="2:10" x14ac:dyDescent="0.4">
      <c r="B26" s="14" t="s">
        <v>29</v>
      </c>
      <c r="C26" s="15">
        <v>350350</v>
      </c>
      <c r="D26" s="15"/>
      <c r="E26" s="15"/>
      <c r="F26" s="15"/>
      <c r="G26" s="15">
        <v>400000</v>
      </c>
      <c r="H26" s="15">
        <f t="shared" si="0"/>
        <v>750350</v>
      </c>
      <c r="I26" s="15"/>
      <c r="J26" s="15">
        <f t="shared" si="1"/>
        <v>750350</v>
      </c>
    </row>
    <row r="27" spans="2:10" x14ac:dyDescent="0.4">
      <c r="B27" s="14" t="s">
        <v>30</v>
      </c>
      <c r="C27" s="15">
        <v>4800000</v>
      </c>
      <c r="D27" s="15"/>
      <c r="E27" s="15"/>
      <c r="F27" s="15"/>
      <c r="G27" s="15"/>
      <c r="H27" s="15">
        <f t="shared" si="0"/>
        <v>4800000</v>
      </c>
      <c r="I27" s="15"/>
      <c r="J27" s="15">
        <f t="shared" si="1"/>
        <v>4800000</v>
      </c>
    </row>
    <row r="28" spans="2:10" x14ac:dyDescent="0.4">
      <c r="B28" s="14" t="s">
        <v>31</v>
      </c>
      <c r="C28" s="15">
        <v>31200000</v>
      </c>
      <c r="D28" s="15"/>
      <c r="E28" s="15"/>
      <c r="F28" s="15"/>
      <c r="G28" s="15"/>
      <c r="H28" s="15">
        <f t="shared" si="0"/>
        <v>31200000</v>
      </c>
      <c r="I28" s="15"/>
      <c r="J28" s="15">
        <f t="shared" si="1"/>
        <v>31200000</v>
      </c>
    </row>
    <row r="29" spans="2:10" x14ac:dyDescent="0.4">
      <c r="B29" s="14" t="s">
        <v>32</v>
      </c>
      <c r="C29" s="15"/>
      <c r="D29" s="15"/>
      <c r="E29" s="15">
        <v>2750000</v>
      </c>
      <c r="F29" s="15"/>
      <c r="G29" s="15">
        <v>1200000</v>
      </c>
      <c r="H29" s="15">
        <f t="shared" si="0"/>
        <v>3950000</v>
      </c>
      <c r="I29" s="15"/>
      <c r="J29" s="15">
        <f t="shared" si="1"/>
        <v>3950000</v>
      </c>
    </row>
    <row r="30" spans="2:10" x14ac:dyDescent="0.4">
      <c r="B30" s="14" t="s">
        <v>19</v>
      </c>
      <c r="C30" s="15"/>
      <c r="D30" s="15"/>
      <c r="E30" s="15"/>
      <c r="F30" s="15"/>
      <c r="G30" s="15"/>
      <c r="H30" s="15">
        <f t="shared" si="0"/>
        <v>0</v>
      </c>
      <c r="I30" s="15"/>
      <c r="J30" s="15">
        <f t="shared" si="1"/>
        <v>0</v>
      </c>
    </row>
    <row r="31" spans="2:10" x14ac:dyDescent="0.4">
      <c r="B31" s="12" t="s">
        <v>33</v>
      </c>
      <c r="C31" s="13">
        <f>+C9 +C15</f>
        <v>743483668</v>
      </c>
      <c r="D31" s="13">
        <f>+D9 +D15</f>
        <v>29554834</v>
      </c>
      <c r="E31" s="13">
        <f>+E9 +E15</f>
        <v>129055596</v>
      </c>
      <c r="F31" s="13">
        <f>+F9 +F15</f>
        <v>144786626</v>
      </c>
      <c r="G31" s="13">
        <f>+G9 +G15</f>
        <v>55035891</v>
      </c>
      <c r="H31" s="13">
        <f t="shared" si="0"/>
        <v>1101916615</v>
      </c>
      <c r="I31" s="13">
        <f>+I9 +I15</f>
        <v>0</v>
      </c>
      <c r="J31" s="13">
        <f t="shared" si="1"/>
        <v>1101916615</v>
      </c>
    </row>
    <row r="32" spans="2:10" x14ac:dyDescent="0.4">
      <c r="B32" s="10" t="s">
        <v>34</v>
      </c>
      <c r="C32" s="11"/>
      <c r="D32" s="11"/>
      <c r="E32" s="11"/>
      <c r="F32" s="11"/>
      <c r="G32" s="11"/>
      <c r="H32" s="11"/>
      <c r="I32" s="11"/>
      <c r="J32" s="11"/>
    </row>
    <row r="33" spans="2:10" x14ac:dyDescent="0.4">
      <c r="B33" s="12" t="s">
        <v>35</v>
      </c>
      <c r="C33" s="13">
        <f>+C34+C35</f>
        <v>28024684</v>
      </c>
      <c r="D33" s="13">
        <f>+D34+D35</f>
        <v>411434</v>
      </c>
      <c r="E33" s="13">
        <f>+E34+E35</f>
        <v>1227541</v>
      </c>
      <c r="F33" s="13">
        <f>+F34+F35</f>
        <v>28250</v>
      </c>
      <c r="G33" s="13">
        <f>+G34+G35</f>
        <v>1402963</v>
      </c>
      <c r="H33" s="13">
        <f t="shared" si="0"/>
        <v>31094872</v>
      </c>
      <c r="I33" s="13">
        <f>+I34+I35</f>
        <v>0</v>
      </c>
      <c r="J33" s="13">
        <f t="shared" si="1"/>
        <v>31094872</v>
      </c>
    </row>
    <row r="34" spans="2:10" x14ac:dyDescent="0.4">
      <c r="B34" s="14" t="s">
        <v>36</v>
      </c>
      <c r="C34" s="15">
        <v>19502612</v>
      </c>
      <c r="D34" s="15">
        <v>411434</v>
      </c>
      <c r="E34" s="15">
        <v>1227541</v>
      </c>
      <c r="F34" s="15">
        <v>28250</v>
      </c>
      <c r="G34" s="15">
        <v>1402963</v>
      </c>
      <c r="H34" s="15">
        <f t="shared" si="0"/>
        <v>22572800</v>
      </c>
      <c r="I34" s="15"/>
      <c r="J34" s="15">
        <f t="shared" si="1"/>
        <v>22572800</v>
      </c>
    </row>
    <row r="35" spans="2:10" x14ac:dyDescent="0.4">
      <c r="B35" s="14" t="s">
        <v>37</v>
      </c>
      <c r="C35" s="15">
        <v>8522072</v>
      </c>
      <c r="D35" s="15"/>
      <c r="E35" s="15"/>
      <c r="F35" s="15"/>
      <c r="G35" s="15"/>
      <c r="H35" s="15">
        <f t="shared" si="0"/>
        <v>8522072</v>
      </c>
      <c r="I35" s="15"/>
      <c r="J35" s="15">
        <f t="shared" si="1"/>
        <v>8522072</v>
      </c>
    </row>
    <row r="36" spans="2:10" x14ac:dyDescent="0.4">
      <c r="B36" s="12" t="s">
        <v>38</v>
      </c>
      <c r="C36" s="13">
        <f>+C37+C38+C39</f>
        <v>0</v>
      </c>
      <c r="D36" s="13">
        <f>+D37+D38+D39</f>
        <v>0</v>
      </c>
      <c r="E36" s="13">
        <f>+E37+E38+E39</f>
        <v>37410294</v>
      </c>
      <c r="F36" s="13">
        <f>+F37+F38+F39</f>
        <v>0</v>
      </c>
      <c r="G36" s="13">
        <f>+G37+G38+G39</f>
        <v>1200000</v>
      </c>
      <c r="H36" s="13">
        <f t="shared" si="0"/>
        <v>38610294</v>
      </c>
      <c r="I36" s="13">
        <f>+I37+I38+I39</f>
        <v>0</v>
      </c>
      <c r="J36" s="13">
        <f t="shared" si="1"/>
        <v>38610294</v>
      </c>
    </row>
    <row r="37" spans="2:10" x14ac:dyDescent="0.4">
      <c r="B37" s="14" t="s">
        <v>39</v>
      </c>
      <c r="C37" s="15"/>
      <c r="D37" s="15"/>
      <c r="E37" s="15">
        <v>34660294</v>
      </c>
      <c r="F37" s="15"/>
      <c r="G37" s="15"/>
      <c r="H37" s="15">
        <f t="shared" si="0"/>
        <v>34660294</v>
      </c>
      <c r="I37" s="15"/>
      <c r="J37" s="15">
        <f t="shared" si="1"/>
        <v>34660294</v>
      </c>
    </row>
    <row r="38" spans="2:10" x14ac:dyDescent="0.4">
      <c r="B38" s="14" t="s">
        <v>40</v>
      </c>
      <c r="C38" s="15"/>
      <c r="D38" s="15"/>
      <c r="E38" s="15"/>
      <c r="F38" s="15"/>
      <c r="G38" s="15"/>
      <c r="H38" s="15">
        <f t="shared" si="0"/>
        <v>0</v>
      </c>
      <c r="I38" s="15"/>
      <c r="J38" s="15">
        <f t="shared" si="1"/>
        <v>0</v>
      </c>
    </row>
    <row r="39" spans="2:10" x14ac:dyDescent="0.4">
      <c r="B39" s="14" t="s">
        <v>41</v>
      </c>
      <c r="C39" s="15"/>
      <c r="D39" s="15"/>
      <c r="E39" s="15">
        <v>2750000</v>
      </c>
      <c r="F39" s="15"/>
      <c r="G39" s="15">
        <v>1200000</v>
      </c>
      <c r="H39" s="15">
        <f t="shared" si="0"/>
        <v>3950000</v>
      </c>
      <c r="I39" s="15"/>
      <c r="J39" s="15">
        <f t="shared" si="1"/>
        <v>3950000</v>
      </c>
    </row>
    <row r="40" spans="2:10" x14ac:dyDescent="0.4">
      <c r="B40" s="12" t="s">
        <v>42</v>
      </c>
      <c r="C40" s="13">
        <f>+C33 +C36</f>
        <v>28024684</v>
      </c>
      <c r="D40" s="13">
        <f>+D33 +D36</f>
        <v>411434</v>
      </c>
      <c r="E40" s="13">
        <f>+E33 +E36</f>
        <v>38637835</v>
      </c>
      <c r="F40" s="13">
        <f>+F33 +F36</f>
        <v>28250</v>
      </c>
      <c r="G40" s="13">
        <f>+G33 +G36</f>
        <v>2602963</v>
      </c>
      <c r="H40" s="13">
        <f t="shared" si="0"/>
        <v>69705166</v>
      </c>
      <c r="I40" s="13">
        <f>+I33 +I36</f>
        <v>0</v>
      </c>
      <c r="J40" s="13">
        <f t="shared" si="1"/>
        <v>69705166</v>
      </c>
    </row>
    <row r="41" spans="2:10" x14ac:dyDescent="0.4">
      <c r="B41" s="10" t="s">
        <v>43</v>
      </c>
      <c r="C41" s="11"/>
      <c r="D41" s="11"/>
      <c r="E41" s="11"/>
      <c r="F41" s="11"/>
      <c r="G41" s="11"/>
      <c r="H41" s="11"/>
      <c r="I41" s="11"/>
      <c r="J41" s="11"/>
    </row>
    <row r="42" spans="2:10" x14ac:dyDescent="0.4">
      <c r="B42" s="16" t="s">
        <v>44</v>
      </c>
      <c r="C42" s="17"/>
      <c r="D42" s="17"/>
      <c r="E42" s="17"/>
      <c r="F42" s="17">
        <v>58140520</v>
      </c>
      <c r="G42" s="17"/>
      <c r="H42" s="17">
        <f t="shared" si="0"/>
        <v>58140520</v>
      </c>
      <c r="I42" s="17"/>
      <c r="J42" s="17">
        <f t="shared" si="1"/>
        <v>58140520</v>
      </c>
    </row>
    <row r="43" spans="2:10" x14ac:dyDescent="0.4">
      <c r="B43" s="14" t="s">
        <v>45</v>
      </c>
      <c r="C43" s="15">
        <v>369881363</v>
      </c>
      <c r="D43" s="15"/>
      <c r="E43" s="15">
        <v>26338904</v>
      </c>
      <c r="F43" s="15"/>
      <c r="G43" s="15">
        <v>6728965</v>
      </c>
      <c r="H43" s="15">
        <f t="shared" si="0"/>
        <v>402949232</v>
      </c>
      <c r="I43" s="15"/>
      <c r="J43" s="15">
        <f t="shared" si="1"/>
        <v>402949232</v>
      </c>
    </row>
    <row r="44" spans="2:10" x14ac:dyDescent="0.4">
      <c r="B44" s="14" t="s">
        <v>46</v>
      </c>
      <c r="C44" s="15">
        <f>+C45+C46</f>
        <v>36000000</v>
      </c>
      <c r="D44" s="15">
        <f>+D45+D46</f>
        <v>0</v>
      </c>
      <c r="E44" s="15">
        <f>+E45+E46</f>
        <v>0</v>
      </c>
      <c r="F44" s="15">
        <f>+F45+F46</f>
        <v>0</v>
      </c>
      <c r="G44" s="15">
        <f>+G45+G46</f>
        <v>0</v>
      </c>
      <c r="H44" s="15">
        <f t="shared" si="0"/>
        <v>36000000</v>
      </c>
      <c r="I44" s="15">
        <f>+I45+I46</f>
        <v>0</v>
      </c>
      <c r="J44" s="15">
        <f t="shared" si="1"/>
        <v>36000000</v>
      </c>
    </row>
    <row r="45" spans="2:10" x14ac:dyDescent="0.4">
      <c r="B45" s="14" t="s">
        <v>47</v>
      </c>
      <c r="C45" s="15">
        <v>4800000</v>
      </c>
      <c r="D45" s="15"/>
      <c r="E45" s="15"/>
      <c r="F45" s="15"/>
      <c r="G45" s="15"/>
      <c r="H45" s="15">
        <f t="shared" si="0"/>
        <v>4800000</v>
      </c>
      <c r="I45" s="15"/>
      <c r="J45" s="15">
        <f t="shared" si="1"/>
        <v>4800000</v>
      </c>
    </row>
    <row r="46" spans="2:10" x14ac:dyDescent="0.4">
      <c r="B46" s="14" t="s">
        <v>48</v>
      </c>
      <c r="C46" s="15">
        <v>31200000</v>
      </c>
      <c r="D46" s="15"/>
      <c r="E46" s="15"/>
      <c r="F46" s="15"/>
      <c r="G46" s="15"/>
      <c r="H46" s="15">
        <f t="shared" si="0"/>
        <v>31200000</v>
      </c>
      <c r="I46" s="15"/>
      <c r="J46" s="15">
        <f t="shared" si="1"/>
        <v>31200000</v>
      </c>
    </row>
    <row r="47" spans="2:10" x14ac:dyDescent="0.4">
      <c r="B47" s="14" t="s">
        <v>49</v>
      </c>
      <c r="C47" s="15">
        <v>309577621</v>
      </c>
      <c r="D47" s="15">
        <v>29143400</v>
      </c>
      <c r="E47" s="15">
        <v>64078857</v>
      </c>
      <c r="F47" s="15">
        <v>86617856</v>
      </c>
      <c r="G47" s="15">
        <v>45703963</v>
      </c>
      <c r="H47" s="15">
        <f t="shared" si="0"/>
        <v>535121697</v>
      </c>
      <c r="I47" s="15"/>
      <c r="J47" s="15">
        <f t="shared" si="1"/>
        <v>535121697</v>
      </c>
    </row>
    <row r="48" spans="2:10" x14ac:dyDescent="0.4">
      <c r="B48" s="18" t="s">
        <v>50</v>
      </c>
      <c r="C48" s="19">
        <v>14231536</v>
      </c>
      <c r="D48" s="19">
        <v>-13457029</v>
      </c>
      <c r="E48" s="19">
        <v>5215841</v>
      </c>
      <c r="F48" s="19">
        <v>46133247</v>
      </c>
      <c r="G48" s="19">
        <v>-1015502</v>
      </c>
      <c r="H48" s="19">
        <f t="shared" si="0"/>
        <v>51108093</v>
      </c>
      <c r="I48" s="19"/>
      <c r="J48" s="19">
        <f t="shared" si="1"/>
        <v>51108093</v>
      </c>
    </row>
    <row r="49" spans="2:10" x14ac:dyDescent="0.4">
      <c r="B49" s="12" t="s">
        <v>51</v>
      </c>
      <c r="C49" s="13">
        <f>+C42 +C43 +C44 +C47</f>
        <v>715458984</v>
      </c>
      <c r="D49" s="13">
        <f>+D42 +D43 +D44 +D47</f>
        <v>29143400</v>
      </c>
      <c r="E49" s="13">
        <f>+E42 +E43 +E44 +E47</f>
        <v>90417761</v>
      </c>
      <c r="F49" s="13">
        <f>+F42 +F43 +F44 +F47</f>
        <v>144758376</v>
      </c>
      <c r="G49" s="13">
        <f>+G42 +G43 +G44 +G47</f>
        <v>52432928</v>
      </c>
      <c r="H49" s="13">
        <f t="shared" si="0"/>
        <v>1032211449</v>
      </c>
      <c r="I49" s="13">
        <f>+I42 +I43 +I44 +I47</f>
        <v>0</v>
      </c>
      <c r="J49" s="13">
        <f t="shared" si="1"/>
        <v>1032211449</v>
      </c>
    </row>
    <row r="50" spans="2:10" x14ac:dyDescent="0.4">
      <c r="B50" s="10" t="s">
        <v>52</v>
      </c>
      <c r="C50" s="11">
        <f>+C40 +C49</f>
        <v>743483668</v>
      </c>
      <c r="D50" s="11">
        <f>+D40 +D49</f>
        <v>29554834</v>
      </c>
      <c r="E50" s="11">
        <f>+E40 +E49</f>
        <v>129055596</v>
      </c>
      <c r="F50" s="11">
        <f>+F40 +F49</f>
        <v>144786626</v>
      </c>
      <c r="G50" s="11">
        <f>+G40 +G49</f>
        <v>55035891</v>
      </c>
      <c r="H50" s="11">
        <f t="shared" si="0"/>
        <v>1101916615</v>
      </c>
      <c r="I50" s="11">
        <f>+I40 +I49</f>
        <v>0</v>
      </c>
      <c r="J50" s="11">
        <f t="shared" si="1"/>
        <v>1101916615</v>
      </c>
    </row>
  </sheetData>
  <mergeCells count="2">
    <mergeCell ref="B3:J3"/>
    <mergeCell ref="B5:J5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53BB-0DF4-48F8-B766-3F60DF8C7CAF}">
  <sheetPr>
    <pageSetUpPr fitToPage="1"/>
  </sheetPr>
  <dimension ref="B2:I50"/>
  <sheetViews>
    <sheetView showGridLines="0" tabSelected="1" workbookViewId="0"/>
  </sheetViews>
  <sheetFormatPr defaultRowHeight="18.75" x14ac:dyDescent="0.4"/>
  <cols>
    <col min="1" max="1" width="2.875" customWidth="1"/>
    <col min="2" max="2" width="49.5" customWidth="1"/>
    <col min="3" max="9" width="20.75" customWidth="1"/>
  </cols>
  <sheetData>
    <row r="2" spans="2:9" ht="21" x14ac:dyDescent="0.4">
      <c r="B2" s="2"/>
      <c r="C2" s="2"/>
      <c r="D2" s="2"/>
      <c r="E2" s="2"/>
      <c r="F2" s="2"/>
      <c r="G2" s="1"/>
      <c r="H2" s="3"/>
      <c r="I2" s="3" t="s">
        <v>0</v>
      </c>
    </row>
    <row r="3" spans="2:9" ht="21" x14ac:dyDescent="0.4">
      <c r="B3" s="4" t="s">
        <v>53</v>
      </c>
      <c r="C3" s="4"/>
      <c r="D3" s="4"/>
      <c r="E3" s="4"/>
      <c r="F3" s="4"/>
      <c r="G3" s="4"/>
      <c r="H3" s="4"/>
      <c r="I3" s="4"/>
    </row>
    <row r="4" spans="2:9" x14ac:dyDescent="0.4">
      <c r="B4" s="5"/>
      <c r="C4" s="5"/>
      <c r="D4" s="5"/>
      <c r="E4" s="5"/>
      <c r="F4" s="5"/>
      <c r="G4" s="5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7"/>
      <c r="D6" s="7"/>
      <c r="E6" s="7"/>
      <c r="F6" s="7"/>
      <c r="G6" s="1"/>
      <c r="H6" s="1"/>
      <c r="I6" s="7" t="s">
        <v>3</v>
      </c>
    </row>
    <row r="7" spans="2:9" ht="28.5" x14ac:dyDescent="0.4">
      <c r="B7" s="8" t="s">
        <v>4</v>
      </c>
      <c r="C7" s="8" t="s">
        <v>54</v>
      </c>
      <c r="D7" s="8" t="s">
        <v>55</v>
      </c>
      <c r="E7" s="8" t="s">
        <v>56</v>
      </c>
      <c r="F7" s="8" t="s">
        <v>57</v>
      </c>
      <c r="G7" s="8" t="s">
        <v>10</v>
      </c>
      <c r="H7" s="8" t="s">
        <v>11</v>
      </c>
      <c r="I7" s="8" t="s">
        <v>12</v>
      </c>
    </row>
    <row r="8" spans="2:9" x14ac:dyDescent="0.4">
      <c r="B8" s="10" t="s">
        <v>13</v>
      </c>
      <c r="C8" s="11"/>
      <c r="D8" s="11"/>
      <c r="E8" s="11"/>
      <c r="F8" s="11"/>
      <c r="G8" s="11"/>
      <c r="H8" s="11"/>
      <c r="I8" s="11"/>
    </row>
    <row r="9" spans="2:9" x14ac:dyDescent="0.4">
      <c r="B9" s="12" t="s">
        <v>14</v>
      </c>
      <c r="C9" s="13">
        <f>+C10+C11+C12+C13-ABS(C14)</f>
        <v>4836799</v>
      </c>
      <c r="D9" s="13">
        <f>+D10+D11+D12+D13-ABS(D14)</f>
        <v>1400000</v>
      </c>
      <c r="E9" s="13">
        <f>+E10+E11+E12+E13-ABS(E14)</f>
        <v>11884431</v>
      </c>
      <c r="F9" s="13">
        <f>+F10+F11+F12+F13-ABS(F14)</f>
        <v>0</v>
      </c>
      <c r="G9" s="13">
        <f t="shared" ref="G9:G50" si="0">+C9+D9+E9+F9</f>
        <v>18121230</v>
      </c>
      <c r="H9" s="13">
        <f>+H10+H11+H12+H13-ABS(H14)</f>
        <v>0</v>
      </c>
      <c r="I9" s="13">
        <f t="shared" ref="I9:I50" si="1">G9-ABS(H9)</f>
        <v>18121230</v>
      </c>
    </row>
    <row r="10" spans="2:9" x14ac:dyDescent="0.4">
      <c r="B10" s="14" t="s">
        <v>15</v>
      </c>
      <c r="C10" s="15"/>
      <c r="D10" s="15"/>
      <c r="E10" s="15">
        <v>5749321</v>
      </c>
      <c r="F10" s="15"/>
      <c r="G10" s="15">
        <f t="shared" si="0"/>
        <v>5749321</v>
      </c>
      <c r="H10" s="15"/>
      <c r="I10" s="15">
        <f t="shared" si="1"/>
        <v>5749321</v>
      </c>
    </row>
    <row r="11" spans="2:9" x14ac:dyDescent="0.4">
      <c r="B11" s="14" t="s">
        <v>16</v>
      </c>
      <c r="C11" s="15"/>
      <c r="D11" s="15"/>
      <c r="E11" s="15"/>
      <c r="F11" s="15"/>
      <c r="G11" s="15">
        <f t="shared" si="0"/>
        <v>0</v>
      </c>
      <c r="H11" s="15"/>
      <c r="I11" s="15">
        <f t="shared" si="1"/>
        <v>0</v>
      </c>
    </row>
    <row r="12" spans="2:9" x14ac:dyDescent="0.4">
      <c r="B12" s="14" t="s">
        <v>17</v>
      </c>
      <c r="C12" s="15">
        <v>4836799</v>
      </c>
      <c r="D12" s="15">
        <v>1400000</v>
      </c>
      <c r="E12" s="15">
        <v>6135110</v>
      </c>
      <c r="F12" s="15"/>
      <c r="G12" s="15">
        <f t="shared" si="0"/>
        <v>12371909</v>
      </c>
      <c r="H12" s="15"/>
      <c r="I12" s="15">
        <f t="shared" si="1"/>
        <v>12371909</v>
      </c>
    </row>
    <row r="13" spans="2:9" x14ac:dyDescent="0.4">
      <c r="B13" s="14" t="s">
        <v>18</v>
      </c>
      <c r="C13" s="15"/>
      <c r="D13" s="15"/>
      <c r="E13" s="15"/>
      <c r="F13" s="15"/>
      <c r="G13" s="15">
        <f t="shared" si="0"/>
        <v>0</v>
      </c>
      <c r="H13" s="15"/>
      <c r="I13" s="15">
        <f t="shared" si="1"/>
        <v>0</v>
      </c>
    </row>
    <row r="14" spans="2:9" x14ac:dyDescent="0.4">
      <c r="B14" s="14" t="s">
        <v>19</v>
      </c>
      <c r="C14" s="15"/>
      <c r="D14" s="15"/>
      <c r="E14" s="15"/>
      <c r="F14" s="15"/>
      <c r="G14" s="15">
        <f t="shared" si="0"/>
        <v>0</v>
      </c>
      <c r="H14" s="15"/>
      <c r="I14" s="15">
        <f t="shared" si="1"/>
        <v>0</v>
      </c>
    </row>
    <row r="15" spans="2:9" x14ac:dyDescent="0.4">
      <c r="B15" s="12" t="s">
        <v>20</v>
      </c>
      <c r="C15" s="13">
        <f>+C16 +C19</f>
        <v>733703</v>
      </c>
      <c r="D15" s="13">
        <f>+D16 +D19</f>
        <v>0</v>
      </c>
      <c r="E15" s="13">
        <f>+E16 +E19</f>
        <v>869211</v>
      </c>
      <c r="F15" s="13">
        <f>+F16 +F19</f>
        <v>0</v>
      </c>
      <c r="G15" s="13">
        <f t="shared" si="0"/>
        <v>1602914</v>
      </c>
      <c r="H15" s="13">
        <f>+H16 +H19</f>
        <v>0</v>
      </c>
      <c r="I15" s="13">
        <f t="shared" si="1"/>
        <v>1602914</v>
      </c>
    </row>
    <row r="16" spans="2:9" x14ac:dyDescent="0.4">
      <c r="B16" s="12" t="s">
        <v>21</v>
      </c>
      <c r="C16" s="13">
        <f>+C17+C18</f>
        <v>0</v>
      </c>
      <c r="D16" s="13">
        <f>+D17+D18</f>
        <v>0</v>
      </c>
      <c r="E16" s="13">
        <f>+E17+E18</f>
        <v>0</v>
      </c>
      <c r="F16" s="13">
        <f>+F17+F18</f>
        <v>0</v>
      </c>
      <c r="G16" s="13">
        <f t="shared" si="0"/>
        <v>0</v>
      </c>
      <c r="H16" s="13">
        <f>+H17+H18</f>
        <v>0</v>
      </c>
      <c r="I16" s="13">
        <f t="shared" si="1"/>
        <v>0</v>
      </c>
    </row>
    <row r="17" spans="2:9" x14ac:dyDescent="0.4">
      <c r="B17" s="16" t="s">
        <v>22</v>
      </c>
      <c r="C17" s="17"/>
      <c r="D17" s="17"/>
      <c r="E17" s="17"/>
      <c r="F17" s="17"/>
      <c r="G17" s="17">
        <f t="shared" si="0"/>
        <v>0</v>
      </c>
      <c r="H17" s="17"/>
      <c r="I17" s="17">
        <f t="shared" si="1"/>
        <v>0</v>
      </c>
    </row>
    <row r="18" spans="2:9" x14ac:dyDescent="0.4">
      <c r="B18" s="14" t="s">
        <v>23</v>
      </c>
      <c r="C18" s="15"/>
      <c r="D18" s="15"/>
      <c r="E18" s="15"/>
      <c r="F18" s="15"/>
      <c r="G18" s="15">
        <f t="shared" si="0"/>
        <v>0</v>
      </c>
      <c r="H18" s="15"/>
      <c r="I18" s="15">
        <f t="shared" si="1"/>
        <v>0</v>
      </c>
    </row>
    <row r="19" spans="2:9" x14ac:dyDescent="0.4">
      <c r="B19" s="12" t="s">
        <v>24</v>
      </c>
      <c r="C19" s="13">
        <f>+C20+C21+C22+C23+C24+C25+C26+C27+C28+C29-ABS(C30)</f>
        <v>733703</v>
      </c>
      <c r="D19" s="13">
        <f>+D20+D21+D22+D23+D24+D25+D26+D27+D28+D29-ABS(D30)</f>
        <v>0</v>
      </c>
      <c r="E19" s="13">
        <f>+E20+E21+E22+E23+E24+E25+E26+E27+E28+E29-ABS(E30)</f>
        <v>869211</v>
      </c>
      <c r="F19" s="13">
        <f>+F20+F21+F22+F23+F24+F25+F26+F27+F28+F29-ABS(F30)</f>
        <v>0</v>
      </c>
      <c r="G19" s="13">
        <f t="shared" si="0"/>
        <v>1602914</v>
      </c>
      <c r="H19" s="13">
        <f>+H20+H21+H22+H23+H24+H25+H26+H27+H28+H29-ABS(H30)</f>
        <v>0</v>
      </c>
      <c r="I19" s="13">
        <f t="shared" si="1"/>
        <v>1602914</v>
      </c>
    </row>
    <row r="20" spans="2:9" x14ac:dyDescent="0.4">
      <c r="B20" s="16" t="s">
        <v>22</v>
      </c>
      <c r="C20" s="17"/>
      <c r="D20" s="17"/>
      <c r="E20" s="17"/>
      <c r="F20" s="17"/>
      <c r="G20" s="17">
        <f t="shared" si="0"/>
        <v>0</v>
      </c>
      <c r="H20" s="17"/>
      <c r="I20" s="17">
        <f t="shared" si="1"/>
        <v>0</v>
      </c>
    </row>
    <row r="21" spans="2:9" x14ac:dyDescent="0.4">
      <c r="B21" s="14" t="s">
        <v>23</v>
      </c>
      <c r="C21" s="15"/>
      <c r="D21" s="15"/>
      <c r="E21" s="15"/>
      <c r="F21" s="15"/>
      <c r="G21" s="15">
        <f t="shared" si="0"/>
        <v>0</v>
      </c>
      <c r="H21" s="15"/>
      <c r="I21" s="15">
        <f t="shared" si="1"/>
        <v>0</v>
      </c>
    </row>
    <row r="22" spans="2:9" x14ac:dyDescent="0.4">
      <c r="B22" s="14" t="s">
        <v>25</v>
      </c>
      <c r="C22" s="15"/>
      <c r="D22" s="15"/>
      <c r="E22" s="15"/>
      <c r="F22" s="15"/>
      <c r="G22" s="15">
        <f t="shared" si="0"/>
        <v>0</v>
      </c>
      <c r="H22" s="15"/>
      <c r="I22" s="15">
        <f t="shared" si="1"/>
        <v>0</v>
      </c>
    </row>
    <row r="23" spans="2:9" x14ac:dyDescent="0.4">
      <c r="B23" s="14" t="s">
        <v>26</v>
      </c>
      <c r="C23" s="15">
        <v>3</v>
      </c>
      <c r="D23" s="15"/>
      <c r="E23" s="15">
        <v>1</v>
      </c>
      <c r="F23" s="15"/>
      <c r="G23" s="15">
        <f t="shared" si="0"/>
        <v>4</v>
      </c>
      <c r="H23" s="15"/>
      <c r="I23" s="15">
        <f t="shared" si="1"/>
        <v>4</v>
      </c>
    </row>
    <row r="24" spans="2:9" x14ac:dyDescent="0.4">
      <c r="B24" s="14" t="s">
        <v>27</v>
      </c>
      <c r="C24" s="15">
        <v>522500</v>
      </c>
      <c r="D24" s="15"/>
      <c r="E24" s="15">
        <v>569210</v>
      </c>
      <c r="F24" s="15"/>
      <c r="G24" s="15">
        <f t="shared" si="0"/>
        <v>1091710</v>
      </c>
      <c r="H24" s="15"/>
      <c r="I24" s="15">
        <f t="shared" si="1"/>
        <v>1091710</v>
      </c>
    </row>
    <row r="25" spans="2:9" x14ac:dyDescent="0.4">
      <c r="B25" s="14" t="s">
        <v>28</v>
      </c>
      <c r="C25" s="15"/>
      <c r="D25" s="15"/>
      <c r="E25" s="15">
        <v>300000</v>
      </c>
      <c r="F25" s="15"/>
      <c r="G25" s="15">
        <f t="shared" si="0"/>
        <v>300000</v>
      </c>
      <c r="H25" s="15"/>
      <c r="I25" s="15">
        <f t="shared" si="1"/>
        <v>300000</v>
      </c>
    </row>
    <row r="26" spans="2:9" x14ac:dyDescent="0.4">
      <c r="B26" s="14" t="s">
        <v>29</v>
      </c>
      <c r="C26" s="15">
        <v>211200</v>
      </c>
      <c r="D26" s="15"/>
      <c r="E26" s="15"/>
      <c r="F26" s="15"/>
      <c r="G26" s="15">
        <f t="shared" si="0"/>
        <v>211200</v>
      </c>
      <c r="H26" s="15"/>
      <c r="I26" s="15">
        <f t="shared" si="1"/>
        <v>211200</v>
      </c>
    </row>
    <row r="27" spans="2:9" x14ac:dyDescent="0.4">
      <c r="B27" s="14" t="s">
        <v>30</v>
      </c>
      <c r="C27" s="15"/>
      <c r="D27" s="15"/>
      <c r="E27" s="15"/>
      <c r="F27" s="15"/>
      <c r="G27" s="15">
        <f t="shared" si="0"/>
        <v>0</v>
      </c>
      <c r="H27" s="15"/>
      <c r="I27" s="15">
        <f t="shared" si="1"/>
        <v>0</v>
      </c>
    </row>
    <row r="28" spans="2:9" x14ac:dyDescent="0.4">
      <c r="B28" s="14" t="s">
        <v>31</v>
      </c>
      <c r="C28" s="15"/>
      <c r="D28" s="15"/>
      <c r="E28" s="15"/>
      <c r="F28" s="15"/>
      <c r="G28" s="15">
        <f t="shared" si="0"/>
        <v>0</v>
      </c>
      <c r="H28" s="15"/>
      <c r="I28" s="15">
        <f t="shared" si="1"/>
        <v>0</v>
      </c>
    </row>
    <row r="29" spans="2:9" x14ac:dyDescent="0.4">
      <c r="B29" s="14" t="s">
        <v>32</v>
      </c>
      <c r="C29" s="15"/>
      <c r="D29" s="15"/>
      <c r="E29" s="15"/>
      <c r="F29" s="15"/>
      <c r="G29" s="15">
        <f t="shared" si="0"/>
        <v>0</v>
      </c>
      <c r="H29" s="15"/>
      <c r="I29" s="15">
        <f t="shared" si="1"/>
        <v>0</v>
      </c>
    </row>
    <row r="30" spans="2:9" x14ac:dyDescent="0.4">
      <c r="B30" s="14" t="s">
        <v>19</v>
      </c>
      <c r="C30" s="15"/>
      <c r="D30" s="15"/>
      <c r="E30" s="15"/>
      <c r="F30" s="15"/>
      <c r="G30" s="15">
        <f t="shared" si="0"/>
        <v>0</v>
      </c>
      <c r="H30" s="15"/>
      <c r="I30" s="15">
        <f t="shared" si="1"/>
        <v>0</v>
      </c>
    </row>
    <row r="31" spans="2:9" x14ac:dyDescent="0.4">
      <c r="B31" s="12" t="s">
        <v>33</v>
      </c>
      <c r="C31" s="13">
        <f>+C9 +C15</f>
        <v>5570502</v>
      </c>
      <c r="D31" s="13">
        <f>+D9 +D15</f>
        <v>1400000</v>
      </c>
      <c r="E31" s="13">
        <f>+E9 +E15</f>
        <v>12753642</v>
      </c>
      <c r="F31" s="13">
        <f>+F9 +F15</f>
        <v>0</v>
      </c>
      <c r="G31" s="13">
        <f t="shared" si="0"/>
        <v>19724144</v>
      </c>
      <c r="H31" s="13">
        <f>+H9 +H15</f>
        <v>0</v>
      </c>
      <c r="I31" s="13">
        <f t="shared" si="1"/>
        <v>19724144</v>
      </c>
    </row>
    <row r="32" spans="2:9" x14ac:dyDescent="0.4">
      <c r="B32" s="10" t="s">
        <v>34</v>
      </c>
      <c r="C32" s="11"/>
      <c r="D32" s="11"/>
      <c r="E32" s="11"/>
      <c r="F32" s="11"/>
      <c r="G32" s="11"/>
      <c r="H32" s="11"/>
      <c r="I32" s="11"/>
    </row>
    <row r="33" spans="2:9" x14ac:dyDescent="0.4">
      <c r="B33" s="12" t="s">
        <v>35</v>
      </c>
      <c r="C33" s="13">
        <f>+C34+C35</f>
        <v>313655</v>
      </c>
      <c r="D33" s="13">
        <f>+D34+D35</f>
        <v>100249</v>
      </c>
      <c r="E33" s="13">
        <f>+E34+E35</f>
        <v>1027282</v>
      </c>
      <c r="F33" s="13">
        <f>+F34+F35</f>
        <v>0</v>
      </c>
      <c r="G33" s="13">
        <f t="shared" si="0"/>
        <v>1441186</v>
      </c>
      <c r="H33" s="13">
        <f>+H34+H35</f>
        <v>0</v>
      </c>
      <c r="I33" s="13">
        <f t="shared" si="1"/>
        <v>1441186</v>
      </c>
    </row>
    <row r="34" spans="2:9" x14ac:dyDescent="0.4">
      <c r="B34" s="14" t="s">
        <v>36</v>
      </c>
      <c r="C34" s="15">
        <v>313655</v>
      </c>
      <c r="D34" s="15">
        <v>100249</v>
      </c>
      <c r="E34" s="15">
        <v>1027282</v>
      </c>
      <c r="F34" s="15"/>
      <c r="G34" s="15">
        <f t="shared" si="0"/>
        <v>1441186</v>
      </c>
      <c r="H34" s="15"/>
      <c r="I34" s="15">
        <f t="shared" si="1"/>
        <v>1441186</v>
      </c>
    </row>
    <row r="35" spans="2:9" x14ac:dyDescent="0.4">
      <c r="B35" s="14" t="s">
        <v>37</v>
      </c>
      <c r="C35" s="15"/>
      <c r="D35" s="15"/>
      <c r="E35" s="15"/>
      <c r="F35" s="15"/>
      <c r="G35" s="15">
        <f t="shared" si="0"/>
        <v>0</v>
      </c>
      <c r="H35" s="15"/>
      <c r="I35" s="15">
        <f t="shared" si="1"/>
        <v>0</v>
      </c>
    </row>
    <row r="36" spans="2:9" x14ac:dyDescent="0.4">
      <c r="B36" s="12" t="s">
        <v>38</v>
      </c>
      <c r="C36" s="13">
        <f>+C37+C38+C39</f>
        <v>0</v>
      </c>
      <c r="D36" s="13">
        <f>+D37+D38+D39</f>
        <v>0</v>
      </c>
      <c r="E36" s="13">
        <f>+E37+E38+E39</f>
        <v>0</v>
      </c>
      <c r="F36" s="13">
        <f>+F37+F38+F39</f>
        <v>0</v>
      </c>
      <c r="G36" s="13">
        <f t="shared" si="0"/>
        <v>0</v>
      </c>
      <c r="H36" s="13">
        <f>+H37+H38+H39</f>
        <v>0</v>
      </c>
      <c r="I36" s="13">
        <f t="shared" si="1"/>
        <v>0</v>
      </c>
    </row>
    <row r="37" spans="2:9" x14ac:dyDescent="0.4">
      <c r="B37" s="14" t="s">
        <v>39</v>
      </c>
      <c r="C37" s="15"/>
      <c r="D37" s="15"/>
      <c r="E37" s="15"/>
      <c r="F37" s="15"/>
      <c r="G37" s="15">
        <f t="shared" si="0"/>
        <v>0</v>
      </c>
      <c r="H37" s="15"/>
      <c r="I37" s="15">
        <f t="shared" si="1"/>
        <v>0</v>
      </c>
    </row>
    <row r="38" spans="2:9" x14ac:dyDescent="0.4">
      <c r="B38" s="14" t="s">
        <v>40</v>
      </c>
      <c r="C38" s="15"/>
      <c r="D38" s="15"/>
      <c r="E38" s="15"/>
      <c r="F38" s="15"/>
      <c r="G38" s="15">
        <f t="shared" si="0"/>
        <v>0</v>
      </c>
      <c r="H38" s="15"/>
      <c r="I38" s="15">
        <f t="shared" si="1"/>
        <v>0</v>
      </c>
    </row>
    <row r="39" spans="2:9" x14ac:dyDescent="0.4">
      <c r="B39" s="14" t="s">
        <v>41</v>
      </c>
      <c r="C39" s="15"/>
      <c r="D39" s="15"/>
      <c r="E39" s="15"/>
      <c r="F39" s="15"/>
      <c r="G39" s="15">
        <f t="shared" si="0"/>
        <v>0</v>
      </c>
      <c r="H39" s="15"/>
      <c r="I39" s="15">
        <f t="shared" si="1"/>
        <v>0</v>
      </c>
    </row>
    <row r="40" spans="2:9" x14ac:dyDescent="0.4">
      <c r="B40" s="12" t="s">
        <v>42</v>
      </c>
      <c r="C40" s="13">
        <f>+C33 +C36</f>
        <v>313655</v>
      </c>
      <c r="D40" s="13">
        <f>+D33 +D36</f>
        <v>100249</v>
      </c>
      <c r="E40" s="13">
        <f>+E33 +E36</f>
        <v>1027282</v>
      </c>
      <c r="F40" s="13">
        <f>+F33 +F36</f>
        <v>0</v>
      </c>
      <c r="G40" s="13">
        <f t="shared" si="0"/>
        <v>1441186</v>
      </c>
      <c r="H40" s="13">
        <f>+H33 +H36</f>
        <v>0</v>
      </c>
      <c r="I40" s="13">
        <f t="shared" si="1"/>
        <v>1441186</v>
      </c>
    </row>
    <row r="41" spans="2:9" x14ac:dyDescent="0.4">
      <c r="B41" s="10" t="s">
        <v>43</v>
      </c>
      <c r="C41" s="11"/>
      <c r="D41" s="11"/>
      <c r="E41" s="11"/>
      <c r="F41" s="11"/>
      <c r="G41" s="11"/>
      <c r="H41" s="11"/>
      <c r="I41" s="11"/>
    </row>
    <row r="42" spans="2:9" x14ac:dyDescent="0.4">
      <c r="B42" s="16" t="s">
        <v>44</v>
      </c>
      <c r="C42" s="17"/>
      <c r="D42" s="17"/>
      <c r="E42" s="17"/>
      <c r="F42" s="17"/>
      <c r="G42" s="17">
        <f t="shared" si="0"/>
        <v>0</v>
      </c>
      <c r="H42" s="17"/>
      <c r="I42" s="17">
        <f t="shared" si="1"/>
        <v>0</v>
      </c>
    </row>
    <row r="43" spans="2:9" x14ac:dyDescent="0.4">
      <c r="B43" s="14" t="s">
        <v>45</v>
      </c>
      <c r="C43" s="15"/>
      <c r="D43" s="15"/>
      <c r="E43" s="15"/>
      <c r="F43" s="15"/>
      <c r="G43" s="15">
        <f t="shared" si="0"/>
        <v>0</v>
      </c>
      <c r="H43" s="15"/>
      <c r="I43" s="15">
        <f t="shared" si="1"/>
        <v>0</v>
      </c>
    </row>
    <row r="44" spans="2:9" x14ac:dyDescent="0.4">
      <c r="B44" s="14" t="s">
        <v>46</v>
      </c>
      <c r="C44" s="15">
        <f>+C45+C46</f>
        <v>0</v>
      </c>
      <c r="D44" s="15">
        <f>+D45+D46</f>
        <v>0</v>
      </c>
      <c r="E44" s="15">
        <f>+E45+E46</f>
        <v>0</v>
      </c>
      <c r="F44" s="15">
        <f>+F45+F46</f>
        <v>0</v>
      </c>
      <c r="G44" s="15">
        <f t="shared" si="0"/>
        <v>0</v>
      </c>
      <c r="H44" s="15">
        <f>+H45+H46</f>
        <v>0</v>
      </c>
      <c r="I44" s="15">
        <f t="shared" si="1"/>
        <v>0</v>
      </c>
    </row>
    <row r="45" spans="2:9" x14ac:dyDescent="0.4">
      <c r="B45" s="14" t="s">
        <v>47</v>
      </c>
      <c r="C45" s="15"/>
      <c r="D45" s="15"/>
      <c r="E45" s="15"/>
      <c r="F45" s="15"/>
      <c r="G45" s="15">
        <f t="shared" si="0"/>
        <v>0</v>
      </c>
      <c r="H45" s="15"/>
      <c r="I45" s="15">
        <f t="shared" si="1"/>
        <v>0</v>
      </c>
    </row>
    <row r="46" spans="2:9" x14ac:dyDescent="0.4">
      <c r="B46" s="14" t="s">
        <v>48</v>
      </c>
      <c r="C46" s="15"/>
      <c r="D46" s="15"/>
      <c r="E46" s="15"/>
      <c r="F46" s="15"/>
      <c r="G46" s="15">
        <f t="shared" si="0"/>
        <v>0</v>
      </c>
      <c r="H46" s="15"/>
      <c r="I46" s="15">
        <f t="shared" si="1"/>
        <v>0</v>
      </c>
    </row>
    <row r="47" spans="2:9" x14ac:dyDescent="0.4">
      <c r="B47" s="14" t="s">
        <v>49</v>
      </c>
      <c r="C47" s="15">
        <v>5256847</v>
      </c>
      <c r="D47" s="15">
        <v>1299751</v>
      </c>
      <c r="E47" s="15">
        <v>11726360</v>
      </c>
      <c r="F47" s="15"/>
      <c r="G47" s="15">
        <f t="shared" si="0"/>
        <v>18282958</v>
      </c>
      <c r="H47" s="15"/>
      <c r="I47" s="15">
        <f t="shared" si="1"/>
        <v>18282958</v>
      </c>
    </row>
    <row r="48" spans="2:9" x14ac:dyDescent="0.4">
      <c r="B48" s="18" t="s">
        <v>50</v>
      </c>
      <c r="C48" s="19">
        <v>-26790543</v>
      </c>
      <c r="D48" s="19">
        <v>-976970</v>
      </c>
      <c r="E48" s="19">
        <v>-13705957</v>
      </c>
      <c r="F48" s="19">
        <v>-105</v>
      </c>
      <c r="G48" s="19">
        <f t="shared" si="0"/>
        <v>-41473575</v>
      </c>
      <c r="H48" s="19"/>
      <c r="I48" s="19">
        <f t="shared" si="1"/>
        <v>-41473575</v>
      </c>
    </row>
    <row r="49" spans="2:9" x14ac:dyDescent="0.4">
      <c r="B49" s="12" t="s">
        <v>51</v>
      </c>
      <c r="C49" s="13">
        <f>+C42 +C43 +C44 +C47</f>
        <v>5256847</v>
      </c>
      <c r="D49" s="13">
        <f>+D42 +D43 +D44 +D47</f>
        <v>1299751</v>
      </c>
      <c r="E49" s="13">
        <f>+E42 +E43 +E44 +E47</f>
        <v>11726360</v>
      </c>
      <c r="F49" s="13">
        <f>+F42 +F43 +F44 +F47</f>
        <v>0</v>
      </c>
      <c r="G49" s="13">
        <f t="shared" si="0"/>
        <v>18282958</v>
      </c>
      <c r="H49" s="13">
        <f>+H42 +H43 +H44 +H47</f>
        <v>0</v>
      </c>
      <c r="I49" s="13">
        <f t="shared" si="1"/>
        <v>18282958</v>
      </c>
    </row>
    <row r="50" spans="2:9" x14ac:dyDescent="0.4">
      <c r="B50" s="10" t="s">
        <v>52</v>
      </c>
      <c r="C50" s="11">
        <f>+C40 +C49</f>
        <v>5570502</v>
      </c>
      <c r="D50" s="11">
        <f>+D40 +D49</f>
        <v>1400000</v>
      </c>
      <c r="E50" s="11">
        <f>+E40 +E49</f>
        <v>12753642</v>
      </c>
      <c r="F50" s="11">
        <f>+F40 +F49</f>
        <v>0</v>
      </c>
      <c r="G50" s="11">
        <f t="shared" si="0"/>
        <v>19724144</v>
      </c>
      <c r="H50" s="11">
        <f>+H40 +H49</f>
        <v>0</v>
      </c>
      <c r="I50" s="11">
        <f t="shared" si="1"/>
        <v>19724144</v>
      </c>
    </row>
  </sheetData>
  <mergeCells count="2">
    <mergeCell ref="B3:I3"/>
    <mergeCell ref="B5:I5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社会福祉事業</vt:lpstr>
      <vt:lpstr>公益事業</vt:lpstr>
      <vt:lpstr>公益事業!Print_Titles</vt:lpstr>
      <vt:lpstr>社会福祉事業!Print_Titles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2025-05-08T05:25:26Z</dcterms:created>
  <dcterms:modified xsi:type="dcterms:W3CDTF">2025-05-08T05:25:26Z</dcterms:modified>
</cp:coreProperties>
</file>