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D9A57CE0-AC86-4688-9E82-97117A1C5F4B}" xr6:coauthVersionLast="47" xr6:coauthVersionMax="47" xr10:uidLastSave="{00000000-0000-0000-0000-000000000000}"/>
  <bookViews>
    <workbookView xWindow="-120" yWindow="-120" windowWidth="29040" windowHeight="15720" activeTab="1" xr2:uid="{7B44CF6C-4AF5-461D-85C0-17386FE44700}"/>
  </bookViews>
  <sheets>
    <sheet name="社会福祉事業" sheetId="1" r:id="rId1"/>
    <sheet name="公益事業" sheetId="2" r:id="rId2"/>
  </sheets>
  <definedNames>
    <definedName name="_xlnm.Print_Titles" localSheetId="1">公益事業!$1:$7</definedName>
    <definedName name="_xlnm.Print_Titles" localSheetId="0">社会福祉事業!$1:$7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1" i="2" l="1"/>
  <c r="K51" i="2" s="1"/>
  <c r="I50" i="2"/>
  <c r="K50" i="2" s="1"/>
  <c r="I49" i="2"/>
  <c r="K49" i="2" s="1"/>
  <c r="I47" i="2"/>
  <c r="K47" i="2" s="1"/>
  <c r="J44" i="2"/>
  <c r="H44" i="2"/>
  <c r="G44" i="2"/>
  <c r="F44" i="2"/>
  <c r="E44" i="2"/>
  <c r="I44" i="2" s="1"/>
  <c r="K44" i="2" s="1"/>
  <c r="I43" i="2"/>
  <c r="K43" i="2" s="1"/>
  <c r="I42" i="2"/>
  <c r="K42" i="2" s="1"/>
  <c r="I41" i="2"/>
  <c r="K41" i="2" s="1"/>
  <c r="I40" i="2"/>
  <c r="K40" i="2" s="1"/>
  <c r="I39" i="2"/>
  <c r="K39" i="2" s="1"/>
  <c r="I38" i="2"/>
  <c r="K38" i="2" s="1"/>
  <c r="J37" i="2"/>
  <c r="J45" i="2" s="1"/>
  <c r="H37" i="2"/>
  <c r="H45" i="2" s="1"/>
  <c r="G37" i="2"/>
  <c r="G45" i="2" s="1"/>
  <c r="F37" i="2"/>
  <c r="F45" i="2" s="1"/>
  <c r="E37" i="2"/>
  <c r="I36" i="2"/>
  <c r="K36" i="2" s="1"/>
  <c r="I35" i="2"/>
  <c r="K35" i="2" s="1"/>
  <c r="I34" i="2"/>
  <c r="K34" i="2" s="1"/>
  <c r="I33" i="2"/>
  <c r="K33" i="2" s="1"/>
  <c r="I32" i="2"/>
  <c r="K32" i="2" s="1"/>
  <c r="I31" i="2"/>
  <c r="K31" i="2" s="1"/>
  <c r="J28" i="2"/>
  <c r="H28" i="2"/>
  <c r="G28" i="2"/>
  <c r="F28" i="2"/>
  <c r="E28" i="2"/>
  <c r="I28" i="2" s="1"/>
  <c r="K28" i="2" s="1"/>
  <c r="I27" i="2"/>
  <c r="K27" i="2" s="1"/>
  <c r="I26" i="2"/>
  <c r="K26" i="2" s="1"/>
  <c r="J25" i="2"/>
  <c r="J29" i="2" s="1"/>
  <c r="H25" i="2"/>
  <c r="H29" i="2" s="1"/>
  <c r="G25" i="2"/>
  <c r="G29" i="2" s="1"/>
  <c r="F25" i="2"/>
  <c r="F29" i="2" s="1"/>
  <c r="E25" i="2"/>
  <c r="I24" i="2"/>
  <c r="K24" i="2" s="1"/>
  <c r="I23" i="2"/>
  <c r="K23" i="2" s="1"/>
  <c r="K22" i="2"/>
  <c r="I22" i="2"/>
  <c r="K21" i="2"/>
  <c r="I21" i="2"/>
  <c r="J19" i="2"/>
  <c r="H19" i="2"/>
  <c r="G19" i="2"/>
  <c r="F19" i="2"/>
  <c r="E19" i="2"/>
  <c r="I19" i="2" s="1"/>
  <c r="K19" i="2" s="1"/>
  <c r="I18" i="2"/>
  <c r="K18" i="2" s="1"/>
  <c r="I17" i="2"/>
  <c r="K17" i="2" s="1"/>
  <c r="I16" i="2"/>
  <c r="K16" i="2" s="1"/>
  <c r="I15" i="2"/>
  <c r="K15" i="2" s="1"/>
  <c r="K14" i="2"/>
  <c r="I14" i="2"/>
  <c r="I13" i="2"/>
  <c r="K13" i="2" s="1"/>
  <c r="I12" i="2"/>
  <c r="K12" i="2" s="1"/>
  <c r="J11" i="2"/>
  <c r="J20" i="2" s="1"/>
  <c r="J30" i="2" s="1"/>
  <c r="J46" i="2" s="1"/>
  <c r="J48" i="2" s="1"/>
  <c r="J52" i="2" s="1"/>
  <c r="H11" i="2"/>
  <c r="H20" i="2" s="1"/>
  <c r="H30" i="2" s="1"/>
  <c r="H46" i="2" s="1"/>
  <c r="H48" i="2" s="1"/>
  <c r="H52" i="2" s="1"/>
  <c r="G11" i="2"/>
  <c r="G20" i="2" s="1"/>
  <c r="G30" i="2" s="1"/>
  <c r="G46" i="2" s="1"/>
  <c r="G48" i="2" s="1"/>
  <c r="G52" i="2" s="1"/>
  <c r="F11" i="2"/>
  <c r="F20" i="2" s="1"/>
  <c r="F30" i="2" s="1"/>
  <c r="F46" i="2" s="1"/>
  <c r="F48" i="2" s="1"/>
  <c r="F52" i="2" s="1"/>
  <c r="E11" i="2"/>
  <c r="I10" i="2"/>
  <c r="K10" i="2" s="1"/>
  <c r="K9" i="2"/>
  <c r="I9" i="2"/>
  <c r="I8" i="2"/>
  <c r="K8" i="2" s="1"/>
  <c r="J51" i="1"/>
  <c r="L51" i="1" s="1"/>
  <c r="J50" i="1"/>
  <c r="L50" i="1" s="1"/>
  <c r="J49" i="1"/>
  <c r="L49" i="1" s="1"/>
  <c r="J47" i="1"/>
  <c r="L47" i="1" s="1"/>
  <c r="K44" i="1"/>
  <c r="I44" i="1"/>
  <c r="H44" i="1"/>
  <c r="G44" i="1"/>
  <c r="F44" i="1"/>
  <c r="E44" i="1"/>
  <c r="J44" i="1" s="1"/>
  <c r="L44" i="1" s="1"/>
  <c r="J43" i="1"/>
  <c r="L43" i="1" s="1"/>
  <c r="J42" i="1"/>
  <c r="L42" i="1" s="1"/>
  <c r="J41" i="1"/>
  <c r="L41" i="1" s="1"/>
  <c r="J40" i="1"/>
  <c r="L40" i="1" s="1"/>
  <c r="J39" i="1"/>
  <c r="L39" i="1" s="1"/>
  <c r="J38" i="1"/>
  <c r="L38" i="1" s="1"/>
  <c r="K37" i="1"/>
  <c r="K45" i="1" s="1"/>
  <c r="I37" i="1"/>
  <c r="I45" i="1" s="1"/>
  <c r="H37" i="1"/>
  <c r="H45" i="1" s="1"/>
  <c r="G37" i="1"/>
  <c r="G45" i="1" s="1"/>
  <c r="F37" i="1"/>
  <c r="F45" i="1" s="1"/>
  <c r="E37" i="1"/>
  <c r="J36" i="1"/>
  <c r="L36" i="1" s="1"/>
  <c r="J35" i="1"/>
  <c r="L35" i="1" s="1"/>
  <c r="J34" i="1"/>
  <c r="L34" i="1" s="1"/>
  <c r="J33" i="1"/>
  <c r="L33" i="1" s="1"/>
  <c r="J32" i="1"/>
  <c r="L32" i="1" s="1"/>
  <c r="J31" i="1"/>
  <c r="L31" i="1" s="1"/>
  <c r="K28" i="1"/>
  <c r="I28" i="1"/>
  <c r="H28" i="1"/>
  <c r="G28" i="1"/>
  <c r="F28" i="1"/>
  <c r="E28" i="1"/>
  <c r="J28" i="1" s="1"/>
  <c r="L28" i="1" s="1"/>
  <c r="J27" i="1"/>
  <c r="L27" i="1" s="1"/>
  <c r="J26" i="1"/>
  <c r="L26" i="1" s="1"/>
  <c r="K25" i="1"/>
  <c r="K29" i="1" s="1"/>
  <c r="I25" i="1"/>
  <c r="I29" i="1" s="1"/>
  <c r="H25" i="1"/>
  <c r="H29" i="1" s="1"/>
  <c r="G25" i="1"/>
  <c r="G29" i="1" s="1"/>
  <c r="F25" i="1"/>
  <c r="F29" i="1" s="1"/>
  <c r="E25" i="1"/>
  <c r="J24" i="1"/>
  <c r="L24" i="1" s="1"/>
  <c r="J23" i="1"/>
  <c r="L23" i="1" s="1"/>
  <c r="J22" i="1"/>
  <c r="L22" i="1" s="1"/>
  <c r="J21" i="1"/>
  <c r="L21" i="1" s="1"/>
  <c r="K19" i="1"/>
  <c r="I19" i="1"/>
  <c r="H19" i="1"/>
  <c r="G19" i="1"/>
  <c r="F19" i="1"/>
  <c r="E19" i="1"/>
  <c r="J19" i="1" s="1"/>
  <c r="L19" i="1" s="1"/>
  <c r="J18" i="1"/>
  <c r="L18" i="1" s="1"/>
  <c r="J17" i="1"/>
  <c r="L17" i="1" s="1"/>
  <c r="J16" i="1"/>
  <c r="L16" i="1" s="1"/>
  <c r="J15" i="1"/>
  <c r="L15" i="1" s="1"/>
  <c r="J14" i="1"/>
  <c r="L14" i="1" s="1"/>
  <c r="J13" i="1"/>
  <c r="L13" i="1" s="1"/>
  <c r="J12" i="1"/>
  <c r="L12" i="1" s="1"/>
  <c r="K11" i="1"/>
  <c r="K20" i="1" s="1"/>
  <c r="K30" i="1" s="1"/>
  <c r="K46" i="1" s="1"/>
  <c r="K48" i="1" s="1"/>
  <c r="K52" i="1" s="1"/>
  <c r="I11" i="1"/>
  <c r="I20" i="1" s="1"/>
  <c r="I30" i="1" s="1"/>
  <c r="I46" i="1" s="1"/>
  <c r="I48" i="1" s="1"/>
  <c r="I52" i="1" s="1"/>
  <c r="H11" i="1"/>
  <c r="H20" i="1" s="1"/>
  <c r="H30" i="1" s="1"/>
  <c r="H46" i="1" s="1"/>
  <c r="H48" i="1" s="1"/>
  <c r="H52" i="1" s="1"/>
  <c r="G11" i="1"/>
  <c r="G20" i="1" s="1"/>
  <c r="G30" i="1" s="1"/>
  <c r="G46" i="1" s="1"/>
  <c r="G48" i="1" s="1"/>
  <c r="G52" i="1" s="1"/>
  <c r="F11" i="1"/>
  <c r="F20" i="1" s="1"/>
  <c r="F30" i="1" s="1"/>
  <c r="F46" i="1" s="1"/>
  <c r="F48" i="1" s="1"/>
  <c r="F52" i="1" s="1"/>
  <c r="E11" i="1"/>
  <c r="J10" i="1"/>
  <c r="L10" i="1" s="1"/>
  <c r="J9" i="1"/>
  <c r="L9" i="1" s="1"/>
  <c r="J8" i="1"/>
  <c r="L8" i="1" s="1"/>
  <c r="E45" i="2" l="1"/>
  <c r="I45" i="2" s="1"/>
  <c r="I37" i="2"/>
  <c r="K37" i="2" s="1"/>
  <c r="K45" i="2" s="1"/>
  <c r="I25" i="2"/>
  <c r="K25" i="2" s="1"/>
  <c r="K29" i="2" s="1"/>
  <c r="E29" i="2"/>
  <c r="I29" i="2" s="1"/>
  <c r="E20" i="2"/>
  <c r="I11" i="2"/>
  <c r="K11" i="2" s="1"/>
  <c r="K20" i="2" s="1"/>
  <c r="K30" i="2" s="1"/>
  <c r="K46" i="2" s="1"/>
  <c r="K48" i="2" s="1"/>
  <c r="K52" i="2" s="1"/>
  <c r="E45" i="1"/>
  <c r="J45" i="1" s="1"/>
  <c r="J37" i="1"/>
  <c r="L37" i="1" s="1"/>
  <c r="L45" i="1" s="1"/>
  <c r="J25" i="1"/>
  <c r="L25" i="1" s="1"/>
  <c r="L29" i="1" s="1"/>
  <c r="E29" i="1"/>
  <c r="J29" i="1" s="1"/>
  <c r="J11" i="1"/>
  <c r="L11" i="1" s="1"/>
  <c r="L20" i="1" s="1"/>
  <c r="L30" i="1" s="1"/>
  <c r="L46" i="1" s="1"/>
  <c r="L48" i="1" s="1"/>
  <c r="L52" i="1" s="1"/>
  <c r="E20" i="1"/>
  <c r="I20" i="2" l="1"/>
  <c r="E30" i="2"/>
  <c r="E30" i="1"/>
  <c r="J20" i="1"/>
  <c r="I30" i="2" l="1"/>
  <c r="E46" i="2"/>
  <c r="J30" i="1"/>
  <c r="E46" i="1"/>
  <c r="I46" i="2" l="1"/>
  <c r="E48" i="2"/>
  <c r="E48" i="1"/>
  <c r="J46" i="1"/>
  <c r="I48" i="2" l="1"/>
  <c r="E52" i="2"/>
  <c r="I52" i="2" s="1"/>
  <c r="J48" i="1"/>
  <c r="E52" i="1"/>
  <c r="J52" i="1" s="1"/>
</calcChain>
</file>

<file path=xl/sharedStrings.xml><?xml version="1.0" encoding="utf-8"?>
<sst xmlns="http://schemas.openxmlformats.org/spreadsheetml/2006/main" count="135" uniqueCount="69">
  <si>
    <t>第二号第三様式（第二十三条第四項関係）</t>
    <rPh sb="0" eb="1">
      <t>ダイ</t>
    </rPh>
    <rPh sb="1" eb="2">
      <t>ニ</t>
    </rPh>
    <rPh sb="2" eb="3">
      <t>ゴウ</t>
    </rPh>
    <rPh sb="3" eb="4">
      <t>ダイ</t>
    </rPh>
    <rPh sb="4" eb="5">
      <t>サン</t>
    </rPh>
    <rPh sb="5" eb="7">
      <t>ヨウシキ</t>
    </rPh>
    <phoneticPr fontId="4"/>
  </si>
  <si>
    <t>社会福祉事業区分  事業活動内訳表</t>
    <phoneticPr fontId="4"/>
  </si>
  <si>
    <t>（自）令和7年4月1日  （至）令和8年3月31日</t>
    <phoneticPr fontId="4"/>
  </si>
  <si>
    <t>（単位：円）</t>
    <phoneticPr fontId="4"/>
  </si>
  <si>
    <t>勘定科目</t>
    <rPh sb="0" eb="2">
      <t>カンジョウ</t>
    </rPh>
    <rPh sb="2" eb="4">
      <t>カモク</t>
    </rPh>
    <phoneticPr fontId="4"/>
  </si>
  <si>
    <t>特別養護老人ホームやすらぎ園</t>
    <phoneticPr fontId="1"/>
  </si>
  <si>
    <t>ケアハウスやすらぎ</t>
    <phoneticPr fontId="1"/>
  </si>
  <si>
    <t>グループホームむつみあい</t>
    <phoneticPr fontId="1"/>
  </si>
  <si>
    <t>本部</t>
    <phoneticPr fontId="1"/>
  </si>
  <si>
    <t>グループホームなごみ筒井</t>
    <phoneticPr fontId="1"/>
  </si>
  <si>
    <t>合計</t>
    <rPh sb="0" eb="2">
      <t>ゴウケイ</t>
    </rPh>
    <phoneticPr fontId="2"/>
  </si>
  <si>
    <t>内部取引消去</t>
    <rPh sb="0" eb="2">
      <t>ナイブ</t>
    </rPh>
    <rPh sb="2" eb="4">
      <t>トリヒキ</t>
    </rPh>
    <rPh sb="4" eb="6">
      <t>ショウキョ</t>
    </rPh>
    <phoneticPr fontId="2"/>
  </si>
  <si>
    <t>事業区分合計</t>
    <rPh sb="0" eb="2">
      <t>ジギョウ</t>
    </rPh>
    <rPh sb="2" eb="4">
      <t>クブン</t>
    </rPh>
    <rPh sb="4" eb="6">
      <t>ゴウケイ</t>
    </rPh>
    <phoneticPr fontId="2"/>
  </si>
  <si>
    <t>サービス活動増減の部</t>
  </si>
  <si>
    <t>収益</t>
  </si>
  <si>
    <t>介護保険事業収益</t>
  </si>
  <si>
    <t>老人福祉事業収益</t>
  </si>
  <si>
    <t>経常経費寄附金収益</t>
  </si>
  <si>
    <t>サービス活動収益計（１）</t>
  </si>
  <si>
    <t>費用</t>
  </si>
  <si>
    <t>人件費</t>
  </si>
  <si>
    <t>事業費</t>
  </si>
  <si>
    <t>事務費</t>
  </si>
  <si>
    <t>利用者負担軽減額</t>
  </si>
  <si>
    <t>減価償却費</t>
  </si>
  <si>
    <t>国庫補助金等特別積立金取崩額</t>
  </si>
  <si>
    <t>徴収不能額</t>
  </si>
  <si>
    <t>サービス活動費用計（２）</t>
  </si>
  <si>
    <t>サービス活動増減差額（３）＝（１）－（２）</t>
  </si>
  <si>
    <t>サービス活動外増減の部</t>
  </si>
  <si>
    <t>借入金利息補助金収益</t>
  </si>
  <si>
    <t>受取利息配当金収益</t>
  </si>
  <si>
    <t>投資有価証券評価益</t>
  </si>
  <si>
    <t>その他のサービス活動外収益</t>
  </si>
  <si>
    <t>サービス活動外収益計（４）</t>
  </si>
  <si>
    <t>支払利息</t>
  </si>
  <si>
    <t>その他のサービス活動外費用</t>
  </si>
  <si>
    <t>サービス活動外費用計（５）</t>
  </si>
  <si>
    <t>サービス活動外増減差額（６）＝（４）－（５）</t>
  </si>
  <si>
    <t>経常増減差額（７）＝（３）＋（６）</t>
  </si>
  <si>
    <t>特別増減の部</t>
  </si>
  <si>
    <t>施設整備等補助金収益</t>
  </si>
  <si>
    <t>施設整備等寄附金収益</t>
  </si>
  <si>
    <t>サービス区分間繰入金収益</t>
  </si>
  <si>
    <t>事業区分間繰入金収益</t>
  </si>
  <si>
    <t>拠点区分間繰入金収益</t>
  </si>
  <si>
    <t>その他の特別収益</t>
  </si>
  <si>
    <t>特別収益計（８）</t>
  </si>
  <si>
    <t>固定資産売却損・処分損</t>
  </si>
  <si>
    <t>国庫補助金等特別積立金積立額</t>
  </si>
  <si>
    <t>サービス区分間繰入金費用</t>
  </si>
  <si>
    <t>事業区分間繰入金費用</t>
  </si>
  <si>
    <t>拠点区分間繰入金費用</t>
  </si>
  <si>
    <t>その他の特別損失</t>
  </si>
  <si>
    <t>特別費用計（９）</t>
  </si>
  <si>
    <t>特別増減差額（１０）＝（８）－（９）</t>
  </si>
  <si>
    <t>当期活動増減差額（１１）＝（７）＋（１０）</t>
  </si>
  <si>
    <t>繰越活動増減差額の部</t>
  </si>
  <si>
    <t>前期繰越活動増減差額（１２）</t>
  </si>
  <si>
    <t>当期末繰越活動増減差額（１３）＝（１１）＋（１２）</t>
  </si>
  <si>
    <t>基本金取崩額（１４）</t>
  </si>
  <si>
    <t>その他の積立金取崩額（１５）</t>
  </si>
  <si>
    <t>その他の積立金積立額（１６）</t>
  </si>
  <si>
    <t>次期繰越活動増減差額（１７）＝（１３）＋（１４）＋（１５）－（１６）</t>
  </si>
  <si>
    <t>公益事業区分  事業活動内訳表</t>
    <phoneticPr fontId="4"/>
  </si>
  <si>
    <t>訪問入浴介護事業</t>
    <phoneticPr fontId="1"/>
  </si>
  <si>
    <t>老人居宅介護支援事業</t>
    <phoneticPr fontId="1"/>
  </si>
  <si>
    <t>地域支援事業</t>
    <phoneticPr fontId="1"/>
  </si>
  <si>
    <t>法人後見事業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</si>
</sst>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49" fontId="7" fillId="0" borderId="1" xfId="1" applyNumberFormat="1" applyFont="1" applyBorder="1" applyAlignment="1">
      <alignment horizontal="center" vertical="center" shrinkToFit="1"/>
    </xf>
    <xf numFmtId="49" fontId="7" fillId="0" borderId="2" xfId="1" applyNumberFormat="1" applyFont="1" applyBorder="1" applyAlignment="1">
      <alignment horizontal="center" vertical="center" shrinkToFit="1"/>
    </xf>
    <xf numFmtId="49" fontId="7" fillId="0" borderId="3" xfId="1" applyNumberFormat="1" applyFont="1" applyBorder="1" applyAlignment="1">
      <alignment horizontal="center" vertical="center" shrinkToFit="1"/>
    </xf>
    <xf numFmtId="49" fontId="7" fillId="0" borderId="4" xfId="1" applyNumberFormat="1" applyFont="1" applyBorder="1" applyAlignment="1">
      <alignment horizontal="center" vertical="center" wrapText="1" shrinkToFit="1"/>
    </xf>
    <xf numFmtId="49" fontId="7" fillId="0" borderId="4" xfId="1" applyNumberFormat="1" applyFont="1" applyBorder="1" applyAlignment="1">
      <alignment horizontal="center" vertical="center" shrinkToFit="1"/>
    </xf>
    <xf numFmtId="0" fontId="7" fillId="0" borderId="5" xfId="2" applyFont="1" applyBorder="1" applyAlignment="1">
      <alignment horizontal="left" vertical="center" textRotation="255"/>
    </xf>
    <xf numFmtId="0" fontId="7" fillId="0" borderId="5" xfId="2" applyFont="1" applyBorder="1" applyAlignment="1">
      <alignment horizontal="left" vertical="top" shrinkToFit="1"/>
    </xf>
    <xf numFmtId="176" fontId="9" fillId="0" borderId="5" xfId="2" applyNumberFormat="1" applyFont="1" applyBorder="1" applyAlignment="1" applyProtection="1">
      <alignment vertical="top" shrinkToFit="1"/>
      <protection locked="0"/>
    </xf>
    <xf numFmtId="176" fontId="9" fillId="0" borderId="5" xfId="0" applyNumberFormat="1" applyFont="1" applyBorder="1" applyProtection="1">
      <alignment vertical="center"/>
      <protection locked="0"/>
    </xf>
    <xf numFmtId="0" fontId="7" fillId="0" borderId="6" xfId="2" applyFont="1" applyBorder="1" applyAlignment="1">
      <alignment horizontal="left" vertical="center" textRotation="255"/>
    </xf>
    <xf numFmtId="0" fontId="7" fillId="0" borderId="6" xfId="2" applyFont="1" applyBorder="1" applyAlignment="1">
      <alignment horizontal="left" vertical="top" shrinkToFit="1"/>
    </xf>
    <xf numFmtId="176" fontId="9" fillId="0" borderId="6" xfId="2" applyNumberFormat="1" applyFont="1" applyBorder="1" applyAlignment="1" applyProtection="1">
      <alignment vertical="top" shrinkToFit="1"/>
      <protection locked="0"/>
    </xf>
    <xf numFmtId="176" fontId="9" fillId="0" borderId="6" xfId="0" applyNumberFormat="1" applyFont="1" applyBorder="1" applyProtection="1">
      <alignment vertical="center"/>
      <protection locked="0"/>
    </xf>
    <xf numFmtId="176" fontId="9" fillId="0" borderId="7" xfId="0" applyNumberFormat="1" applyFont="1" applyBorder="1" applyProtection="1">
      <alignment vertical="center"/>
      <protection locked="0"/>
    </xf>
    <xf numFmtId="0" fontId="7" fillId="0" borderId="7" xfId="2" applyFont="1" applyBorder="1" applyAlignment="1">
      <alignment horizontal="left" vertical="center" textRotation="255"/>
    </xf>
    <xf numFmtId="0" fontId="7" fillId="0" borderId="4" xfId="2" applyFont="1" applyBorder="1" applyAlignment="1">
      <alignment horizontal="left" vertical="top" shrinkToFit="1"/>
    </xf>
    <xf numFmtId="176" fontId="9" fillId="0" borderId="4" xfId="2" applyNumberFormat="1" applyFont="1" applyBorder="1" applyAlignment="1" applyProtection="1">
      <alignment vertical="top" shrinkToFit="1"/>
      <protection locked="0"/>
    </xf>
    <xf numFmtId="176" fontId="9" fillId="0" borderId="4" xfId="0" applyNumberFormat="1" applyFont="1" applyBorder="1" applyProtection="1">
      <alignment vertical="center"/>
      <protection locked="0"/>
    </xf>
    <xf numFmtId="0" fontId="7" fillId="0" borderId="1" xfId="2" applyFont="1" applyBorder="1" applyAlignment="1">
      <alignment vertical="center"/>
    </xf>
    <xf numFmtId="0" fontId="7" fillId="0" borderId="3" xfId="2" applyFont="1" applyBorder="1" applyAlignment="1">
      <alignment vertical="center" shrinkToFit="1"/>
    </xf>
    <xf numFmtId="176" fontId="9" fillId="0" borderId="3" xfId="2" applyNumberFormat="1" applyFont="1" applyBorder="1" applyAlignment="1" applyProtection="1">
      <alignment vertical="center" shrinkToFit="1"/>
      <protection locked="0"/>
    </xf>
    <xf numFmtId="0" fontId="7" fillId="0" borderId="8" xfId="2" applyFont="1" applyBorder="1" applyAlignment="1">
      <alignment vertical="center" shrinkToFit="1"/>
    </xf>
    <xf numFmtId="176" fontId="9" fillId="0" borderId="8" xfId="2" applyNumberFormat="1" applyFont="1" applyBorder="1" applyAlignment="1" applyProtection="1">
      <alignment vertical="center" shrinkToFit="1"/>
      <protection locked="0"/>
    </xf>
    <xf numFmtId="0" fontId="7" fillId="0" borderId="2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10" xfId="2" applyFont="1" applyBorder="1" applyAlignment="1">
      <alignment horizontal="left" vertical="top" shrinkToFit="1"/>
    </xf>
    <xf numFmtId="176" fontId="9" fillId="0" borderId="10" xfId="2" applyNumberFormat="1" applyFont="1" applyBorder="1" applyAlignment="1" applyProtection="1">
      <alignment vertical="top" shrinkToFit="1"/>
      <protection locked="0"/>
    </xf>
    <xf numFmtId="0" fontId="7" fillId="0" borderId="1" xfId="2" applyFont="1" applyBorder="1">
      <alignment horizontal="left" vertical="top"/>
    </xf>
    <xf numFmtId="0" fontId="7" fillId="0" borderId="3" xfId="2" applyFont="1" applyBorder="1" applyAlignment="1">
      <alignment horizontal="left" vertical="top" shrinkToFit="1"/>
    </xf>
    <xf numFmtId="176" fontId="9" fillId="0" borderId="3" xfId="2" applyNumberFormat="1" applyFont="1" applyBorder="1" applyAlignment="1" applyProtection="1">
      <alignment vertical="top" shrinkToFit="1"/>
      <protection locked="0"/>
    </xf>
    <xf numFmtId="0" fontId="7" fillId="0" borderId="5" xfId="2" applyFont="1" applyBorder="1" applyAlignment="1">
      <alignment vertical="center" textRotation="255" shrinkToFit="1"/>
    </xf>
    <xf numFmtId="0" fontId="7" fillId="0" borderId="6" xfId="2" applyFont="1" applyBorder="1" applyAlignment="1">
      <alignment vertical="center" textRotation="255" shrinkToFit="1"/>
    </xf>
    <xf numFmtId="0" fontId="7" fillId="0" borderId="7" xfId="2" applyFont="1" applyBorder="1" applyAlignment="1">
      <alignment vertical="center" textRotation="255" shrinkToFit="1"/>
    </xf>
  </cellXfs>
  <cellStyles count="3">
    <cellStyle name="標準" xfId="0" builtinId="0"/>
    <cellStyle name="標準 2" xfId="2" xr:uid="{B3418D04-80E7-4E62-8234-1F22FB444C4F}"/>
    <cellStyle name="標準 3" xfId="1" xr:uid="{EE7EC7E5-80E2-4E5E-8CFA-63313D672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18B4F-6675-4950-84E6-C1CF37A8B6EB}">
  <sheetPr>
    <pageSetUpPr fitToPage="1"/>
  </sheetPr>
  <dimension ref="B2:L52"/>
  <sheetViews>
    <sheetView showGridLines="0" workbookViewId="0"/>
  </sheetViews>
  <sheetFormatPr defaultRowHeight="18.75" x14ac:dyDescent="0.4"/>
  <cols>
    <col min="1" max="3" width="2.875" customWidth="1"/>
    <col min="4" max="4" width="57.5" customWidth="1"/>
    <col min="5" max="12" width="20.75" customWidth="1"/>
  </cols>
  <sheetData>
    <row r="2" spans="2:12" ht="21" x14ac:dyDescent="0.4">
      <c r="B2" s="1"/>
      <c r="C2" s="1"/>
      <c r="D2" s="1"/>
      <c r="E2" s="1"/>
      <c r="F2" s="1"/>
      <c r="G2" s="1"/>
      <c r="H2" s="1"/>
      <c r="I2" s="1"/>
      <c r="J2" s="2"/>
      <c r="K2" s="3"/>
      <c r="L2" s="3" t="s">
        <v>0</v>
      </c>
    </row>
    <row r="3" spans="2:12" ht="21" x14ac:dyDescent="0.4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 x14ac:dyDescent="0.4">
      <c r="B4" s="5"/>
      <c r="C4" s="5"/>
      <c r="D4" s="5"/>
      <c r="E4" s="5"/>
      <c r="F4" s="5"/>
      <c r="G4" s="5"/>
      <c r="H4" s="5"/>
      <c r="I4" s="5"/>
      <c r="J4" s="5"/>
      <c r="K4" s="2"/>
      <c r="L4" s="2"/>
    </row>
    <row r="5" spans="2:12" ht="21" x14ac:dyDescent="0.4">
      <c r="B5" s="6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spans="2:12" x14ac:dyDescent="0.4">
      <c r="B6" s="7"/>
      <c r="C6" s="7"/>
      <c r="D6" s="7"/>
      <c r="E6" s="7"/>
      <c r="F6" s="7"/>
      <c r="G6" s="7"/>
      <c r="H6" s="7"/>
      <c r="I6" s="7"/>
      <c r="J6" s="2"/>
      <c r="K6" s="2"/>
      <c r="L6" s="7" t="s">
        <v>3</v>
      </c>
    </row>
    <row r="7" spans="2:12" ht="42.75" x14ac:dyDescent="0.4">
      <c r="B7" s="8" t="s">
        <v>4</v>
      </c>
      <c r="C7" s="9"/>
      <c r="D7" s="10"/>
      <c r="E7" s="11" t="s">
        <v>5</v>
      </c>
      <c r="F7" s="11" t="s">
        <v>6</v>
      </c>
      <c r="G7" s="11" t="s">
        <v>7</v>
      </c>
      <c r="H7" s="11" t="s">
        <v>8</v>
      </c>
      <c r="I7" s="11" t="s">
        <v>9</v>
      </c>
      <c r="J7" s="12" t="s">
        <v>10</v>
      </c>
      <c r="K7" s="12" t="s">
        <v>11</v>
      </c>
      <c r="L7" s="12" t="s">
        <v>12</v>
      </c>
    </row>
    <row r="8" spans="2:12" x14ac:dyDescent="0.4">
      <c r="B8" s="13" t="s">
        <v>13</v>
      </c>
      <c r="C8" s="13" t="s">
        <v>14</v>
      </c>
      <c r="D8" s="14" t="s">
        <v>15</v>
      </c>
      <c r="E8" s="15">
        <v>474761361</v>
      </c>
      <c r="F8" s="15">
        <v>208000</v>
      </c>
      <c r="G8" s="15">
        <v>91167687</v>
      </c>
      <c r="H8" s="15"/>
      <c r="I8" s="15">
        <v>44362048</v>
      </c>
      <c r="J8" s="15">
        <f>+E8+F8+G8+H8+I8</f>
        <v>610499096</v>
      </c>
      <c r="K8" s="16"/>
      <c r="L8" s="15">
        <f>J8-ABS(K8)</f>
        <v>610499096</v>
      </c>
    </row>
    <row r="9" spans="2:12" x14ac:dyDescent="0.4">
      <c r="B9" s="17"/>
      <c r="C9" s="17"/>
      <c r="D9" s="18" t="s">
        <v>16</v>
      </c>
      <c r="E9" s="19"/>
      <c r="F9" s="19">
        <v>26830215</v>
      </c>
      <c r="G9" s="19"/>
      <c r="H9" s="19"/>
      <c r="I9" s="19"/>
      <c r="J9" s="19">
        <f t="shared" ref="J9:J52" si="0">+E9+F9+G9+H9+I9</f>
        <v>26830215</v>
      </c>
      <c r="K9" s="20"/>
      <c r="L9" s="19">
        <f t="shared" ref="L9:L51" si="1">J9-ABS(K9)</f>
        <v>26830215</v>
      </c>
    </row>
    <row r="10" spans="2:12" x14ac:dyDescent="0.4">
      <c r="B10" s="17"/>
      <c r="C10" s="17"/>
      <c r="D10" s="18" t="s">
        <v>17</v>
      </c>
      <c r="E10" s="19">
        <v>170000</v>
      </c>
      <c r="F10" s="19"/>
      <c r="G10" s="19"/>
      <c r="H10" s="19">
        <v>202000</v>
      </c>
      <c r="I10" s="19"/>
      <c r="J10" s="19">
        <f t="shared" si="0"/>
        <v>372000</v>
      </c>
      <c r="K10" s="21"/>
      <c r="L10" s="19">
        <f t="shared" si="1"/>
        <v>372000</v>
      </c>
    </row>
    <row r="11" spans="2:12" x14ac:dyDescent="0.4">
      <c r="B11" s="17"/>
      <c r="C11" s="22"/>
      <c r="D11" s="23" t="s">
        <v>18</v>
      </c>
      <c r="E11" s="24">
        <f>+E8+E9+E10</f>
        <v>474931361</v>
      </c>
      <c r="F11" s="24">
        <f>+F8+F9+F10</f>
        <v>27038215</v>
      </c>
      <c r="G11" s="24">
        <f>+G8+G9+G10</f>
        <v>91167687</v>
      </c>
      <c r="H11" s="24">
        <f>+H8+H9+H10</f>
        <v>202000</v>
      </c>
      <c r="I11" s="24">
        <f>+I8+I9+I10</f>
        <v>44362048</v>
      </c>
      <c r="J11" s="24">
        <f t="shared" si="0"/>
        <v>637701311</v>
      </c>
      <c r="K11" s="25">
        <f>+K8+K9+K10</f>
        <v>0</v>
      </c>
      <c r="L11" s="24">
        <f t="shared" si="1"/>
        <v>637701311</v>
      </c>
    </row>
    <row r="12" spans="2:12" x14ac:dyDescent="0.4">
      <c r="B12" s="17"/>
      <c r="C12" s="13" t="s">
        <v>19</v>
      </c>
      <c r="D12" s="18" t="s">
        <v>20</v>
      </c>
      <c r="E12" s="19">
        <v>288855374</v>
      </c>
      <c r="F12" s="19">
        <v>11883737</v>
      </c>
      <c r="G12" s="19">
        <v>61673806</v>
      </c>
      <c r="H12" s="19">
        <v>2382918</v>
      </c>
      <c r="I12" s="19">
        <v>37714204</v>
      </c>
      <c r="J12" s="19">
        <f t="shared" si="0"/>
        <v>402510039</v>
      </c>
      <c r="K12" s="16"/>
      <c r="L12" s="19">
        <f t="shared" si="1"/>
        <v>402510039</v>
      </c>
    </row>
    <row r="13" spans="2:12" x14ac:dyDescent="0.4">
      <c r="B13" s="17"/>
      <c r="C13" s="17"/>
      <c r="D13" s="18" t="s">
        <v>21</v>
      </c>
      <c r="E13" s="19">
        <v>85416934</v>
      </c>
      <c r="F13" s="19">
        <v>7705063</v>
      </c>
      <c r="G13" s="19">
        <v>13538849</v>
      </c>
      <c r="H13" s="19">
        <v>2052753</v>
      </c>
      <c r="I13" s="19">
        <v>6872033</v>
      </c>
      <c r="J13" s="19">
        <f t="shared" si="0"/>
        <v>115585632</v>
      </c>
      <c r="K13" s="20"/>
      <c r="L13" s="19">
        <f t="shared" si="1"/>
        <v>115585632</v>
      </c>
    </row>
    <row r="14" spans="2:12" x14ac:dyDescent="0.4">
      <c r="B14" s="17"/>
      <c r="C14" s="17"/>
      <c r="D14" s="18" t="s">
        <v>22</v>
      </c>
      <c r="E14" s="19">
        <v>50680822</v>
      </c>
      <c r="F14" s="19">
        <v>3692509</v>
      </c>
      <c r="G14" s="19">
        <v>5485525</v>
      </c>
      <c r="H14" s="19">
        <v>482161</v>
      </c>
      <c r="I14" s="19">
        <v>2588523</v>
      </c>
      <c r="J14" s="19">
        <f t="shared" si="0"/>
        <v>62929540</v>
      </c>
      <c r="K14" s="20"/>
      <c r="L14" s="19">
        <f t="shared" si="1"/>
        <v>62929540</v>
      </c>
    </row>
    <row r="15" spans="2:12" x14ac:dyDescent="0.4">
      <c r="B15" s="17"/>
      <c r="C15" s="17"/>
      <c r="D15" s="18" t="s">
        <v>23</v>
      </c>
      <c r="E15" s="19">
        <v>223570</v>
      </c>
      <c r="F15" s="19"/>
      <c r="G15" s="19"/>
      <c r="H15" s="19"/>
      <c r="I15" s="19"/>
      <c r="J15" s="19">
        <f t="shared" si="0"/>
        <v>223570</v>
      </c>
      <c r="K15" s="20"/>
      <c r="L15" s="19">
        <f t="shared" si="1"/>
        <v>223570</v>
      </c>
    </row>
    <row r="16" spans="2:12" x14ac:dyDescent="0.4">
      <c r="B16" s="17"/>
      <c r="C16" s="17"/>
      <c r="D16" s="18" t="s">
        <v>24</v>
      </c>
      <c r="E16" s="19">
        <v>34326957</v>
      </c>
      <c r="F16" s="19">
        <v>1375251</v>
      </c>
      <c r="G16" s="19">
        <v>3647023</v>
      </c>
      <c r="H16" s="19">
        <v>1382775</v>
      </c>
      <c r="I16" s="19">
        <v>1556322</v>
      </c>
      <c r="J16" s="19">
        <f t="shared" si="0"/>
        <v>42288328</v>
      </c>
      <c r="K16" s="20"/>
      <c r="L16" s="19">
        <f t="shared" si="1"/>
        <v>42288328</v>
      </c>
    </row>
    <row r="17" spans="2:12" x14ac:dyDescent="0.4">
      <c r="B17" s="17"/>
      <c r="C17" s="17"/>
      <c r="D17" s="18" t="s">
        <v>25</v>
      </c>
      <c r="E17" s="19">
        <v>-25175553</v>
      </c>
      <c r="F17" s="19"/>
      <c r="G17" s="19">
        <v>-837363</v>
      </c>
      <c r="H17" s="19"/>
      <c r="I17" s="19">
        <v>-324659</v>
      </c>
      <c r="J17" s="19">
        <f t="shared" si="0"/>
        <v>-26337575</v>
      </c>
      <c r="K17" s="20"/>
      <c r="L17" s="19">
        <f t="shared" si="1"/>
        <v>-26337575</v>
      </c>
    </row>
    <row r="18" spans="2:12" x14ac:dyDescent="0.4">
      <c r="B18" s="17"/>
      <c r="C18" s="17"/>
      <c r="D18" s="18" t="s">
        <v>26</v>
      </c>
      <c r="E18" s="19"/>
      <c r="F18" s="19"/>
      <c r="G18" s="19"/>
      <c r="H18" s="19"/>
      <c r="I18" s="19"/>
      <c r="J18" s="19">
        <f t="shared" si="0"/>
        <v>0</v>
      </c>
      <c r="K18" s="21"/>
      <c r="L18" s="19">
        <f t="shared" si="1"/>
        <v>0</v>
      </c>
    </row>
    <row r="19" spans="2:12" x14ac:dyDescent="0.4">
      <c r="B19" s="17"/>
      <c r="C19" s="22"/>
      <c r="D19" s="23" t="s">
        <v>27</v>
      </c>
      <c r="E19" s="24">
        <f>+E12+E13+E14+E15+E16+E17+E18</f>
        <v>434328104</v>
      </c>
      <c r="F19" s="24">
        <f>+F12+F13+F14+F15+F16+F17+F18</f>
        <v>24656560</v>
      </c>
      <c r="G19" s="24">
        <f>+G12+G13+G14+G15+G16+G17+G18</f>
        <v>83507840</v>
      </c>
      <c r="H19" s="24">
        <f>+H12+H13+H14+H15+H16+H17+H18</f>
        <v>6300607</v>
      </c>
      <c r="I19" s="24">
        <f>+I12+I13+I14+I15+I16+I17+I18</f>
        <v>48406423</v>
      </c>
      <c r="J19" s="24">
        <f t="shared" si="0"/>
        <v>597199534</v>
      </c>
      <c r="K19" s="25">
        <f>+K12+K13+K14+K15+K16+K17+K18</f>
        <v>0</v>
      </c>
      <c r="L19" s="24">
        <f t="shared" si="1"/>
        <v>597199534</v>
      </c>
    </row>
    <row r="20" spans="2:12" x14ac:dyDescent="0.4">
      <c r="B20" s="22"/>
      <c r="C20" s="26" t="s">
        <v>28</v>
      </c>
      <c r="D20" s="27"/>
      <c r="E20" s="28">
        <f xml:space="preserve"> +E11 - E19</f>
        <v>40603257</v>
      </c>
      <c r="F20" s="28">
        <f xml:space="preserve"> +F11 - F19</f>
        <v>2381655</v>
      </c>
      <c r="G20" s="28">
        <f xml:space="preserve"> +G11 - G19</f>
        <v>7659847</v>
      </c>
      <c r="H20" s="28">
        <f xml:space="preserve"> +H11 - H19</f>
        <v>-6098607</v>
      </c>
      <c r="I20" s="28">
        <f xml:space="preserve"> +I11 - I19</f>
        <v>-4044375</v>
      </c>
      <c r="J20" s="28">
        <f t="shared" si="0"/>
        <v>40501777</v>
      </c>
      <c r="K20" s="25">
        <f xml:space="preserve"> +K11 - K19</f>
        <v>0</v>
      </c>
      <c r="L20" s="28">
        <f>L11-L19</f>
        <v>40501777</v>
      </c>
    </row>
    <row r="21" spans="2:12" x14ac:dyDescent="0.4">
      <c r="B21" s="13" t="s">
        <v>29</v>
      </c>
      <c r="C21" s="13" t="s">
        <v>14</v>
      </c>
      <c r="D21" s="18" t="s">
        <v>30</v>
      </c>
      <c r="E21" s="19"/>
      <c r="F21" s="19"/>
      <c r="G21" s="19"/>
      <c r="H21" s="19"/>
      <c r="I21" s="19"/>
      <c r="J21" s="19">
        <f t="shared" si="0"/>
        <v>0</v>
      </c>
      <c r="K21" s="16"/>
      <c r="L21" s="19">
        <f t="shared" si="1"/>
        <v>0</v>
      </c>
    </row>
    <row r="22" spans="2:12" x14ac:dyDescent="0.4">
      <c r="B22" s="17"/>
      <c r="C22" s="17"/>
      <c r="D22" s="18" t="s">
        <v>31</v>
      </c>
      <c r="E22" s="19">
        <v>20155</v>
      </c>
      <c r="F22" s="19"/>
      <c r="G22" s="19">
        <v>11706</v>
      </c>
      <c r="H22" s="19">
        <v>183072</v>
      </c>
      <c r="I22" s="19">
        <v>16260</v>
      </c>
      <c r="J22" s="19">
        <f t="shared" si="0"/>
        <v>231193</v>
      </c>
      <c r="K22" s="20"/>
      <c r="L22" s="19">
        <f t="shared" si="1"/>
        <v>231193</v>
      </c>
    </row>
    <row r="23" spans="2:12" x14ac:dyDescent="0.4">
      <c r="B23" s="17"/>
      <c r="C23" s="17"/>
      <c r="D23" s="18" t="s">
        <v>32</v>
      </c>
      <c r="E23" s="19"/>
      <c r="F23" s="19"/>
      <c r="G23" s="19"/>
      <c r="H23" s="19">
        <v>81479</v>
      </c>
      <c r="I23" s="19"/>
      <c r="J23" s="19">
        <f t="shared" si="0"/>
        <v>81479</v>
      </c>
      <c r="K23" s="20"/>
      <c r="L23" s="19">
        <f t="shared" si="1"/>
        <v>81479</v>
      </c>
    </row>
    <row r="24" spans="2:12" x14ac:dyDescent="0.4">
      <c r="B24" s="17"/>
      <c r="C24" s="17"/>
      <c r="D24" s="18" t="s">
        <v>33</v>
      </c>
      <c r="E24" s="19">
        <v>2564148</v>
      </c>
      <c r="F24" s="19"/>
      <c r="G24" s="19">
        <v>212648</v>
      </c>
      <c r="H24" s="19">
        <v>73084</v>
      </c>
      <c r="I24" s="19">
        <v>-174023</v>
      </c>
      <c r="J24" s="19">
        <f t="shared" si="0"/>
        <v>2675857</v>
      </c>
      <c r="K24" s="21"/>
      <c r="L24" s="19">
        <f t="shared" si="1"/>
        <v>2675857</v>
      </c>
    </row>
    <row r="25" spans="2:12" x14ac:dyDescent="0.4">
      <c r="B25" s="17"/>
      <c r="C25" s="22"/>
      <c r="D25" s="23" t="s">
        <v>34</v>
      </c>
      <c r="E25" s="24">
        <f>+E21+E22+E23+E24</f>
        <v>2584303</v>
      </c>
      <c r="F25" s="24">
        <f>+F21+F22+F23+F24</f>
        <v>0</v>
      </c>
      <c r="G25" s="24">
        <f>+G21+G22+G23+G24</f>
        <v>224354</v>
      </c>
      <c r="H25" s="24">
        <f>+H21+H22+H23+H24</f>
        <v>337635</v>
      </c>
      <c r="I25" s="24">
        <f>+I21+I22+I23+I24</f>
        <v>-157763</v>
      </c>
      <c r="J25" s="24">
        <f t="shared" si="0"/>
        <v>2988529</v>
      </c>
      <c r="K25" s="25">
        <f>+K21+K22+K23+K24</f>
        <v>0</v>
      </c>
      <c r="L25" s="24">
        <f t="shared" si="1"/>
        <v>2988529</v>
      </c>
    </row>
    <row r="26" spans="2:12" x14ac:dyDescent="0.4">
      <c r="B26" s="17"/>
      <c r="C26" s="13" t="s">
        <v>19</v>
      </c>
      <c r="D26" s="18" t="s">
        <v>35</v>
      </c>
      <c r="E26" s="19"/>
      <c r="F26" s="19"/>
      <c r="G26" s="19">
        <v>828230</v>
      </c>
      <c r="H26" s="19"/>
      <c r="I26" s="19"/>
      <c r="J26" s="19">
        <f t="shared" si="0"/>
        <v>828230</v>
      </c>
      <c r="K26" s="16"/>
      <c r="L26" s="19">
        <f t="shared" si="1"/>
        <v>828230</v>
      </c>
    </row>
    <row r="27" spans="2:12" x14ac:dyDescent="0.4">
      <c r="B27" s="17"/>
      <c r="C27" s="17"/>
      <c r="D27" s="18" t="s">
        <v>36</v>
      </c>
      <c r="E27" s="19">
        <v>68090</v>
      </c>
      <c r="F27" s="19"/>
      <c r="G27" s="19"/>
      <c r="H27" s="19"/>
      <c r="I27" s="19">
        <v>140001</v>
      </c>
      <c r="J27" s="19">
        <f t="shared" si="0"/>
        <v>208091</v>
      </c>
      <c r="K27" s="21"/>
      <c r="L27" s="19">
        <f t="shared" si="1"/>
        <v>208091</v>
      </c>
    </row>
    <row r="28" spans="2:12" x14ac:dyDescent="0.4">
      <c r="B28" s="17"/>
      <c r="C28" s="22"/>
      <c r="D28" s="23" t="s">
        <v>37</v>
      </c>
      <c r="E28" s="24">
        <f>+E26+E27</f>
        <v>68090</v>
      </c>
      <c r="F28" s="24">
        <f>+F26+F27</f>
        <v>0</v>
      </c>
      <c r="G28" s="24">
        <f>+G26+G27</f>
        <v>828230</v>
      </c>
      <c r="H28" s="24">
        <f>+H26+H27</f>
        <v>0</v>
      </c>
      <c r="I28" s="24">
        <f>+I26+I27</f>
        <v>140001</v>
      </c>
      <c r="J28" s="24">
        <f t="shared" si="0"/>
        <v>1036321</v>
      </c>
      <c r="K28" s="25">
        <f>+K26+K27</f>
        <v>0</v>
      </c>
      <c r="L28" s="24">
        <f t="shared" si="1"/>
        <v>1036321</v>
      </c>
    </row>
    <row r="29" spans="2:12" x14ac:dyDescent="0.4">
      <c r="B29" s="22"/>
      <c r="C29" s="26" t="s">
        <v>38</v>
      </c>
      <c r="D29" s="29"/>
      <c r="E29" s="30">
        <f xml:space="preserve"> +E25 - E28</f>
        <v>2516213</v>
      </c>
      <c r="F29" s="30">
        <f xml:space="preserve"> +F25 - F28</f>
        <v>0</v>
      </c>
      <c r="G29" s="30">
        <f xml:space="preserve"> +G25 - G28</f>
        <v>-603876</v>
      </c>
      <c r="H29" s="30">
        <f xml:space="preserve"> +H25 - H28</f>
        <v>337635</v>
      </c>
      <c r="I29" s="30">
        <f xml:space="preserve"> +I25 - I28</f>
        <v>-297764</v>
      </c>
      <c r="J29" s="30">
        <f t="shared" si="0"/>
        <v>1952208</v>
      </c>
      <c r="K29" s="25">
        <f xml:space="preserve"> +K25 - K28</f>
        <v>0</v>
      </c>
      <c r="L29" s="30">
        <f>L25-L28</f>
        <v>1952208</v>
      </c>
    </row>
    <row r="30" spans="2:12" x14ac:dyDescent="0.4">
      <c r="B30" s="26" t="s">
        <v>39</v>
      </c>
      <c r="C30" s="31"/>
      <c r="D30" s="27"/>
      <c r="E30" s="28">
        <f xml:space="preserve"> +E20 +E29</f>
        <v>43119470</v>
      </c>
      <c r="F30" s="28">
        <f xml:space="preserve"> +F20 +F29</f>
        <v>2381655</v>
      </c>
      <c r="G30" s="28">
        <f xml:space="preserve"> +G20 +G29</f>
        <v>7055971</v>
      </c>
      <c r="H30" s="28">
        <f xml:space="preserve"> +H20 +H29</f>
        <v>-5760972</v>
      </c>
      <c r="I30" s="28">
        <f xml:space="preserve"> +I20 +I29</f>
        <v>-4342139</v>
      </c>
      <c r="J30" s="28">
        <f t="shared" si="0"/>
        <v>42453985</v>
      </c>
      <c r="K30" s="25">
        <f xml:space="preserve"> +K20 +K29</f>
        <v>0</v>
      </c>
      <c r="L30" s="28">
        <f>L20+L29</f>
        <v>42453985</v>
      </c>
    </row>
    <row r="31" spans="2:12" x14ac:dyDescent="0.4">
      <c r="B31" s="13" t="s">
        <v>40</v>
      </c>
      <c r="C31" s="13" t="s">
        <v>14</v>
      </c>
      <c r="D31" s="18" t="s">
        <v>41</v>
      </c>
      <c r="E31" s="19">
        <v>3453000</v>
      </c>
      <c r="F31" s="19"/>
      <c r="G31" s="19"/>
      <c r="H31" s="19"/>
      <c r="I31" s="19"/>
      <c r="J31" s="19">
        <f t="shared" si="0"/>
        <v>3453000</v>
      </c>
      <c r="K31" s="16"/>
      <c r="L31" s="19">
        <f t="shared" si="1"/>
        <v>3453000</v>
      </c>
    </row>
    <row r="32" spans="2:12" x14ac:dyDescent="0.4">
      <c r="B32" s="17"/>
      <c r="C32" s="17"/>
      <c r="D32" s="18" t="s">
        <v>42</v>
      </c>
      <c r="E32" s="19"/>
      <c r="F32" s="19"/>
      <c r="G32" s="19"/>
      <c r="H32" s="19"/>
      <c r="I32" s="19"/>
      <c r="J32" s="19">
        <f t="shared" si="0"/>
        <v>0</v>
      </c>
      <c r="K32" s="20"/>
      <c r="L32" s="19">
        <f t="shared" si="1"/>
        <v>0</v>
      </c>
    </row>
    <row r="33" spans="2:12" x14ac:dyDescent="0.4">
      <c r="B33" s="17"/>
      <c r="C33" s="17"/>
      <c r="D33" s="18" t="s">
        <v>43</v>
      </c>
      <c r="E33" s="19"/>
      <c r="F33" s="19"/>
      <c r="G33" s="19"/>
      <c r="H33" s="19"/>
      <c r="I33" s="19"/>
      <c r="J33" s="19">
        <f t="shared" si="0"/>
        <v>0</v>
      </c>
      <c r="K33" s="20"/>
      <c r="L33" s="19">
        <f t="shared" si="1"/>
        <v>0</v>
      </c>
    </row>
    <row r="34" spans="2:12" x14ac:dyDescent="0.4">
      <c r="B34" s="17"/>
      <c r="C34" s="17"/>
      <c r="D34" s="18" t="s">
        <v>44</v>
      </c>
      <c r="E34" s="19">
        <v>30119641</v>
      </c>
      <c r="F34" s="19"/>
      <c r="G34" s="19"/>
      <c r="H34" s="19"/>
      <c r="I34" s="19"/>
      <c r="J34" s="19">
        <f t="shared" si="0"/>
        <v>30119641</v>
      </c>
      <c r="K34" s="20"/>
      <c r="L34" s="19">
        <f t="shared" si="1"/>
        <v>30119641</v>
      </c>
    </row>
    <row r="35" spans="2:12" x14ac:dyDescent="0.4">
      <c r="B35" s="17"/>
      <c r="C35" s="17"/>
      <c r="D35" s="18" t="s">
        <v>45</v>
      </c>
      <c r="E35" s="19">
        <v>41876621</v>
      </c>
      <c r="F35" s="19">
        <v>8993192</v>
      </c>
      <c r="G35" s="19">
        <v>5709117</v>
      </c>
      <c r="H35" s="19">
        <v>60102492</v>
      </c>
      <c r="I35" s="19">
        <v>24697409</v>
      </c>
      <c r="J35" s="19">
        <f t="shared" si="0"/>
        <v>141378831</v>
      </c>
      <c r="K35" s="20">
        <v>141378831</v>
      </c>
      <c r="L35" s="19">
        <f t="shared" si="1"/>
        <v>0</v>
      </c>
    </row>
    <row r="36" spans="2:12" x14ac:dyDescent="0.4">
      <c r="B36" s="17"/>
      <c r="C36" s="17"/>
      <c r="D36" s="18" t="s">
        <v>46</v>
      </c>
      <c r="E36" s="19"/>
      <c r="F36" s="19"/>
      <c r="G36" s="19"/>
      <c r="H36" s="19"/>
      <c r="I36" s="19"/>
      <c r="J36" s="19">
        <f t="shared" si="0"/>
        <v>0</v>
      </c>
      <c r="K36" s="21"/>
      <c r="L36" s="19">
        <f t="shared" si="1"/>
        <v>0</v>
      </c>
    </row>
    <row r="37" spans="2:12" x14ac:dyDescent="0.4">
      <c r="B37" s="17"/>
      <c r="C37" s="22"/>
      <c r="D37" s="23" t="s">
        <v>47</v>
      </c>
      <c r="E37" s="24">
        <f>+E31+E32+E33+E34+E35+E36</f>
        <v>75449262</v>
      </c>
      <c r="F37" s="24">
        <f>+F31+F32+F33+F34+F35+F36</f>
        <v>8993192</v>
      </c>
      <c r="G37" s="24">
        <f>+G31+G32+G33+G34+G35+G36</f>
        <v>5709117</v>
      </c>
      <c r="H37" s="24">
        <f>+H31+H32+H33+H34+H35+H36</f>
        <v>60102492</v>
      </c>
      <c r="I37" s="24">
        <f>+I31+I32+I33+I34+I35+I36</f>
        <v>24697409</v>
      </c>
      <c r="J37" s="24">
        <f t="shared" si="0"/>
        <v>174951472</v>
      </c>
      <c r="K37" s="25">
        <f>+K31+K32+K33+K34+K35+K36</f>
        <v>141378831</v>
      </c>
      <c r="L37" s="24">
        <f t="shared" si="1"/>
        <v>33572641</v>
      </c>
    </row>
    <row r="38" spans="2:12" x14ac:dyDescent="0.4">
      <c r="B38" s="17"/>
      <c r="C38" s="13" t="s">
        <v>19</v>
      </c>
      <c r="D38" s="18" t="s">
        <v>48</v>
      </c>
      <c r="E38" s="19"/>
      <c r="F38" s="19"/>
      <c r="G38" s="19"/>
      <c r="H38" s="19"/>
      <c r="I38" s="19"/>
      <c r="J38" s="19">
        <f t="shared" si="0"/>
        <v>0</v>
      </c>
      <c r="K38" s="16"/>
      <c r="L38" s="19">
        <f t="shared" si="1"/>
        <v>0</v>
      </c>
    </row>
    <row r="39" spans="2:12" x14ac:dyDescent="0.4">
      <c r="B39" s="17"/>
      <c r="C39" s="17"/>
      <c r="D39" s="18" t="s">
        <v>49</v>
      </c>
      <c r="E39" s="19">
        <v>3453000</v>
      </c>
      <c r="F39" s="19"/>
      <c r="G39" s="19"/>
      <c r="H39" s="19"/>
      <c r="I39" s="19"/>
      <c r="J39" s="19">
        <f t="shared" si="0"/>
        <v>3453000</v>
      </c>
      <c r="K39" s="20"/>
      <c r="L39" s="19">
        <f t="shared" si="1"/>
        <v>3453000</v>
      </c>
    </row>
    <row r="40" spans="2:12" x14ac:dyDescent="0.4">
      <c r="B40" s="17"/>
      <c r="C40" s="17"/>
      <c r="D40" s="18" t="s">
        <v>50</v>
      </c>
      <c r="E40" s="19"/>
      <c r="F40" s="19"/>
      <c r="G40" s="19"/>
      <c r="H40" s="19"/>
      <c r="I40" s="19"/>
      <c r="J40" s="19">
        <f t="shared" si="0"/>
        <v>0</v>
      </c>
      <c r="K40" s="20"/>
      <c r="L40" s="19">
        <f t="shared" si="1"/>
        <v>0</v>
      </c>
    </row>
    <row r="41" spans="2:12" x14ac:dyDescent="0.4">
      <c r="B41" s="17"/>
      <c r="C41" s="17"/>
      <c r="D41" s="18" t="s">
        <v>51</v>
      </c>
      <c r="E41" s="19">
        <v>29913134</v>
      </c>
      <c r="F41" s="19"/>
      <c r="G41" s="19"/>
      <c r="H41" s="19">
        <v>8899</v>
      </c>
      <c r="I41" s="19"/>
      <c r="J41" s="19">
        <f t="shared" si="0"/>
        <v>29922033</v>
      </c>
      <c r="K41" s="20"/>
      <c r="L41" s="19">
        <f t="shared" si="1"/>
        <v>29922033</v>
      </c>
    </row>
    <row r="42" spans="2:12" x14ac:dyDescent="0.4">
      <c r="B42" s="17"/>
      <c r="C42" s="17"/>
      <c r="D42" s="18" t="s">
        <v>52</v>
      </c>
      <c r="E42" s="19">
        <v>79502210</v>
      </c>
      <c r="F42" s="19">
        <v>11333309</v>
      </c>
      <c r="G42" s="19">
        <v>11168224</v>
      </c>
      <c r="H42" s="19">
        <v>4306294</v>
      </c>
      <c r="I42" s="19">
        <v>35068794</v>
      </c>
      <c r="J42" s="19">
        <f t="shared" si="0"/>
        <v>141378831</v>
      </c>
      <c r="K42" s="20">
        <v>141378831</v>
      </c>
      <c r="L42" s="19">
        <f t="shared" si="1"/>
        <v>0</v>
      </c>
    </row>
    <row r="43" spans="2:12" x14ac:dyDescent="0.4">
      <c r="B43" s="17"/>
      <c r="C43" s="17"/>
      <c r="D43" s="18" t="s">
        <v>53</v>
      </c>
      <c r="E43" s="19"/>
      <c r="F43" s="19"/>
      <c r="G43" s="19"/>
      <c r="H43" s="19"/>
      <c r="I43" s="19"/>
      <c r="J43" s="19">
        <f t="shared" si="0"/>
        <v>0</v>
      </c>
      <c r="K43" s="21"/>
      <c r="L43" s="19">
        <f t="shared" si="1"/>
        <v>0</v>
      </c>
    </row>
    <row r="44" spans="2:12" x14ac:dyDescent="0.4">
      <c r="B44" s="17"/>
      <c r="C44" s="22"/>
      <c r="D44" s="23" t="s">
        <v>54</v>
      </c>
      <c r="E44" s="24">
        <f>+E38+E39+E40+E41+E42+E43</f>
        <v>112868344</v>
      </c>
      <c r="F44" s="24">
        <f>+F38+F39+F40+F41+F42+F43</f>
        <v>11333309</v>
      </c>
      <c r="G44" s="24">
        <f>+G38+G39+G40+G41+G42+G43</f>
        <v>11168224</v>
      </c>
      <c r="H44" s="24">
        <f>+H38+H39+H40+H41+H42+H43</f>
        <v>4315193</v>
      </c>
      <c r="I44" s="24">
        <f>+I38+I39+I40+I41+I42+I43</f>
        <v>35068794</v>
      </c>
      <c r="J44" s="24">
        <f t="shared" si="0"/>
        <v>174753864</v>
      </c>
      <c r="K44" s="25">
        <f>+K38+K39+K40+K41+K42+K43</f>
        <v>141378831</v>
      </c>
      <c r="L44" s="24">
        <f t="shared" si="1"/>
        <v>33375033</v>
      </c>
    </row>
    <row r="45" spans="2:12" x14ac:dyDescent="0.4">
      <c r="B45" s="22"/>
      <c r="C45" s="32" t="s">
        <v>55</v>
      </c>
      <c r="D45" s="33"/>
      <c r="E45" s="34">
        <f xml:space="preserve"> +E37 - E44</f>
        <v>-37419082</v>
      </c>
      <c r="F45" s="34">
        <f xml:space="preserve"> +F37 - F44</f>
        <v>-2340117</v>
      </c>
      <c r="G45" s="34">
        <f xml:space="preserve"> +G37 - G44</f>
        <v>-5459107</v>
      </c>
      <c r="H45" s="34">
        <f xml:space="preserve"> +H37 - H44</f>
        <v>55787299</v>
      </c>
      <c r="I45" s="34">
        <f xml:space="preserve"> +I37 - I44</f>
        <v>-10371385</v>
      </c>
      <c r="J45" s="34">
        <f t="shared" si="0"/>
        <v>197608</v>
      </c>
      <c r="K45" s="25">
        <f xml:space="preserve"> +K37 - K44</f>
        <v>0</v>
      </c>
      <c r="L45" s="34">
        <f>L37-L44</f>
        <v>197608</v>
      </c>
    </row>
    <row r="46" spans="2:12" x14ac:dyDescent="0.4">
      <c r="B46" s="26" t="s">
        <v>56</v>
      </c>
      <c r="C46" s="35"/>
      <c r="D46" s="36"/>
      <c r="E46" s="37">
        <f xml:space="preserve"> +E30 +E45</f>
        <v>5700388</v>
      </c>
      <c r="F46" s="37">
        <f xml:space="preserve"> +F30 +F45</f>
        <v>41538</v>
      </c>
      <c r="G46" s="37">
        <f xml:space="preserve"> +G30 +G45</f>
        <v>1596864</v>
      </c>
      <c r="H46" s="37">
        <f xml:space="preserve"> +H30 +H45</f>
        <v>50026327</v>
      </c>
      <c r="I46" s="37">
        <f xml:space="preserve"> +I30 +I45</f>
        <v>-14713524</v>
      </c>
      <c r="J46" s="37">
        <f t="shared" si="0"/>
        <v>42651593</v>
      </c>
      <c r="K46" s="25">
        <f xml:space="preserve"> +K30 +K45</f>
        <v>0</v>
      </c>
      <c r="L46" s="37">
        <f>L30+L45</f>
        <v>42651593</v>
      </c>
    </row>
    <row r="47" spans="2:12" x14ac:dyDescent="0.4">
      <c r="B47" s="38" t="s">
        <v>57</v>
      </c>
      <c r="C47" s="35" t="s">
        <v>58</v>
      </c>
      <c r="D47" s="36"/>
      <c r="E47" s="37">
        <v>309577621</v>
      </c>
      <c r="F47" s="37">
        <v>29143400</v>
      </c>
      <c r="G47" s="37">
        <v>64078857</v>
      </c>
      <c r="H47" s="37">
        <v>86617856</v>
      </c>
      <c r="I47" s="37">
        <v>45703963</v>
      </c>
      <c r="J47" s="37">
        <f t="shared" si="0"/>
        <v>535121697</v>
      </c>
      <c r="K47" s="25"/>
      <c r="L47" s="37">
        <f t="shared" si="1"/>
        <v>535121697</v>
      </c>
    </row>
    <row r="48" spans="2:12" x14ac:dyDescent="0.4">
      <c r="B48" s="39"/>
      <c r="C48" s="35" t="s">
        <v>59</v>
      </c>
      <c r="D48" s="36"/>
      <c r="E48" s="37">
        <f xml:space="preserve"> +E46 +E47</f>
        <v>315278009</v>
      </c>
      <c r="F48" s="37">
        <f xml:space="preserve"> +F46 +F47</f>
        <v>29184938</v>
      </c>
      <c r="G48" s="37">
        <f xml:space="preserve"> +G46 +G47</f>
        <v>65675721</v>
      </c>
      <c r="H48" s="37">
        <f xml:space="preserve"> +H46 +H47</f>
        <v>136644183</v>
      </c>
      <c r="I48" s="37">
        <f xml:space="preserve"> +I46 +I47</f>
        <v>30990439</v>
      </c>
      <c r="J48" s="37">
        <f t="shared" si="0"/>
        <v>577773290</v>
      </c>
      <c r="K48" s="25">
        <f xml:space="preserve"> +K46 +K47</f>
        <v>0</v>
      </c>
      <c r="L48" s="37">
        <f>L46+L47</f>
        <v>577773290</v>
      </c>
    </row>
    <row r="49" spans="2:12" x14ac:dyDescent="0.4">
      <c r="B49" s="39"/>
      <c r="C49" s="35" t="s">
        <v>60</v>
      </c>
      <c r="D49" s="36"/>
      <c r="E49" s="37"/>
      <c r="F49" s="37"/>
      <c r="G49" s="37"/>
      <c r="H49" s="37"/>
      <c r="I49" s="37"/>
      <c r="J49" s="37">
        <f t="shared" si="0"/>
        <v>0</v>
      </c>
      <c r="K49" s="25"/>
      <c r="L49" s="37">
        <f t="shared" si="1"/>
        <v>0</v>
      </c>
    </row>
    <row r="50" spans="2:12" x14ac:dyDescent="0.4">
      <c r="B50" s="39"/>
      <c r="C50" s="35" t="s">
        <v>61</v>
      </c>
      <c r="D50" s="36"/>
      <c r="E50" s="37"/>
      <c r="F50" s="37"/>
      <c r="G50" s="37"/>
      <c r="H50" s="37"/>
      <c r="I50" s="37"/>
      <c r="J50" s="37">
        <f t="shared" si="0"/>
        <v>0</v>
      </c>
      <c r="K50" s="25"/>
      <c r="L50" s="37">
        <f t="shared" si="1"/>
        <v>0</v>
      </c>
    </row>
    <row r="51" spans="2:12" x14ac:dyDescent="0.4">
      <c r="B51" s="39"/>
      <c r="C51" s="35" t="s">
        <v>62</v>
      </c>
      <c r="D51" s="36"/>
      <c r="E51" s="37">
        <v>9600000</v>
      </c>
      <c r="F51" s="37"/>
      <c r="G51" s="37"/>
      <c r="H51" s="37"/>
      <c r="I51" s="37">
        <v>-320000</v>
      </c>
      <c r="J51" s="37">
        <f t="shared" si="0"/>
        <v>9280000</v>
      </c>
      <c r="K51" s="25"/>
      <c r="L51" s="37">
        <f t="shared" si="1"/>
        <v>9280000</v>
      </c>
    </row>
    <row r="52" spans="2:12" x14ac:dyDescent="0.4">
      <c r="B52" s="40"/>
      <c r="C52" s="35" t="s">
        <v>63</v>
      </c>
      <c r="D52" s="36"/>
      <c r="E52" s="37">
        <f xml:space="preserve"> +E48 +E49 +E50 - E51</f>
        <v>305678009</v>
      </c>
      <c r="F52" s="37">
        <f xml:space="preserve"> +F48 +F49 +F50 - F51</f>
        <v>29184938</v>
      </c>
      <c r="G52" s="37">
        <f xml:space="preserve"> +G48 +G49 +G50 - G51</f>
        <v>65675721</v>
      </c>
      <c r="H52" s="37">
        <f xml:space="preserve"> +H48 +H49 +H50 - H51</f>
        <v>136644183</v>
      </c>
      <c r="I52" s="37">
        <f xml:space="preserve"> +I48 +I49 +I50 - I51</f>
        <v>31310439</v>
      </c>
      <c r="J52" s="37">
        <f t="shared" si="0"/>
        <v>568493290</v>
      </c>
      <c r="K52" s="25">
        <f xml:space="preserve"> +K48 +K49 +K50 - K51</f>
        <v>0</v>
      </c>
      <c r="L52" s="37">
        <f>L48+L49+L50-L51</f>
        <v>568493290</v>
      </c>
    </row>
  </sheetData>
  <mergeCells count="13">
    <mergeCell ref="B47:B52"/>
    <mergeCell ref="B21:B29"/>
    <mergeCell ref="C21:C25"/>
    <mergeCell ref="C26:C28"/>
    <mergeCell ref="B31:B45"/>
    <mergeCell ref="C31:C37"/>
    <mergeCell ref="C38:C44"/>
    <mergeCell ref="B3:L3"/>
    <mergeCell ref="B5:L5"/>
    <mergeCell ref="B7:D7"/>
    <mergeCell ref="B8:B20"/>
    <mergeCell ref="C8:C11"/>
    <mergeCell ref="C12:C19"/>
  </mergeCells>
  <phoneticPr fontId="1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492CB-F413-442E-A41F-301E1555A4F6}">
  <sheetPr>
    <pageSetUpPr fitToPage="1"/>
  </sheetPr>
  <dimension ref="B2:K52"/>
  <sheetViews>
    <sheetView showGridLines="0" tabSelected="1" workbookViewId="0"/>
  </sheetViews>
  <sheetFormatPr defaultRowHeight="18.75" x14ac:dyDescent="0.4"/>
  <cols>
    <col min="1" max="3" width="2.875" customWidth="1"/>
    <col min="4" max="4" width="57.5" customWidth="1"/>
    <col min="5" max="11" width="20.75" customWidth="1"/>
  </cols>
  <sheetData>
    <row r="2" spans="2:11" ht="21" x14ac:dyDescent="0.4">
      <c r="B2" s="1"/>
      <c r="C2" s="1"/>
      <c r="D2" s="1"/>
      <c r="E2" s="1"/>
      <c r="F2" s="1"/>
      <c r="G2" s="1"/>
      <c r="H2" s="1"/>
      <c r="I2" s="2"/>
      <c r="J2" s="3"/>
      <c r="K2" s="3" t="s">
        <v>0</v>
      </c>
    </row>
    <row r="3" spans="2:11" ht="21" x14ac:dyDescent="0.4">
      <c r="B3" s="4" t="s">
        <v>64</v>
      </c>
      <c r="C3" s="4"/>
      <c r="D3" s="4"/>
      <c r="E3" s="4"/>
      <c r="F3" s="4"/>
      <c r="G3" s="4"/>
      <c r="H3" s="4"/>
      <c r="I3" s="4"/>
      <c r="J3" s="4"/>
      <c r="K3" s="4"/>
    </row>
    <row r="4" spans="2:11" x14ac:dyDescent="0.4">
      <c r="B4" s="5"/>
      <c r="C4" s="5"/>
      <c r="D4" s="5"/>
      <c r="E4" s="5"/>
      <c r="F4" s="5"/>
      <c r="G4" s="5"/>
      <c r="H4" s="5"/>
      <c r="I4" s="5"/>
      <c r="J4" s="2"/>
      <c r="K4" s="2"/>
    </row>
    <row r="5" spans="2:11" ht="21" x14ac:dyDescent="0.4">
      <c r="B5" s="6" t="s">
        <v>2</v>
      </c>
      <c r="C5" s="6"/>
      <c r="D5" s="6"/>
      <c r="E5" s="6"/>
      <c r="F5" s="6"/>
      <c r="G5" s="6"/>
      <c r="H5" s="6"/>
      <c r="I5" s="6"/>
      <c r="J5" s="6"/>
      <c r="K5" s="6"/>
    </row>
    <row r="6" spans="2:11" x14ac:dyDescent="0.4">
      <c r="B6" s="7"/>
      <c r="C6" s="7"/>
      <c r="D6" s="7"/>
      <c r="E6" s="7"/>
      <c r="F6" s="7"/>
      <c r="G6" s="7"/>
      <c r="H6" s="7"/>
      <c r="I6" s="2"/>
      <c r="J6" s="2"/>
      <c r="K6" s="7" t="s">
        <v>3</v>
      </c>
    </row>
    <row r="7" spans="2:11" ht="28.5" x14ac:dyDescent="0.4">
      <c r="B7" s="8" t="s">
        <v>4</v>
      </c>
      <c r="C7" s="9"/>
      <c r="D7" s="10"/>
      <c r="E7" s="11" t="s">
        <v>65</v>
      </c>
      <c r="F7" s="11" t="s">
        <v>66</v>
      </c>
      <c r="G7" s="11" t="s">
        <v>67</v>
      </c>
      <c r="H7" s="11" t="s">
        <v>68</v>
      </c>
      <c r="I7" s="12" t="s">
        <v>10</v>
      </c>
      <c r="J7" s="12" t="s">
        <v>11</v>
      </c>
      <c r="K7" s="12" t="s">
        <v>12</v>
      </c>
    </row>
    <row r="8" spans="2:11" x14ac:dyDescent="0.4">
      <c r="B8" s="13" t="s">
        <v>13</v>
      </c>
      <c r="C8" s="13" t="s">
        <v>14</v>
      </c>
      <c r="D8" s="14" t="s">
        <v>15</v>
      </c>
      <c r="E8" s="15">
        <v>33494887</v>
      </c>
      <c r="F8" s="15">
        <v>13613002</v>
      </c>
      <c r="G8" s="15">
        <v>31257520</v>
      </c>
      <c r="H8" s="15"/>
      <c r="I8" s="15">
        <f>+E8+F8+G8+H8</f>
        <v>78365409</v>
      </c>
      <c r="J8" s="16"/>
      <c r="K8" s="15">
        <f>I8-ABS(J8)</f>
        <v>78365409</v>
      </c>
    </row>
    <row r="9" spans="2:11" x14ac:dyDescent="0.4">
      <c r="B9" s="17"/>
      <c r="C9" s="17"/>
      <c r="D9" s="18" t="s">
        <v>16</v>
      </c>
      <c r="E9" s="19"/>
      <c r="F9" s="19"/>
      <c r="G9" s="19"/>
      <c r="H9" s="19"/>
      <c r="I9" s="19">
        <f t="shared" ref="I9:I52" si="0">+E9+F9+G9+H9</f>
        <v>0</v>
      </c>
      <c r="J9" s="20"/>
      <c r="K9" s="19">
        <f t="shared" ref="K9:K51" si="1">I9-ABS(J9)</f>
        <v>0</v>
      </c>
    </row>
    <row r="10" spans="2:11" x14ac:dyDescent="0.4">
      <c r="B10" s="17"/>
      <c r="C10" s="17"/>
      <c r="D10" s="18" t="s">
        <v>17</v>
      </c>
      <c r="E10" s="19"/>
      <c r="F10" s="19"/>
      <c r="G10" s="19"/>
      <c r="H10" s="19"/>
      <c r="I10" s="19">
        <f t="shared" si="0"/>
        <v>0</v>
      </c>
      <c r="J10" s="21"/>
      <c r="K10" s="19">
        <f t="shared" si="1"/>
        <v>0</v>
      </c>
    </row>
    <row r="11" spans="2:11" x14ac:dyDescent="0.4">
      <c r="B11" s="17"/>
      <c r="C11" s="22"/>
      <c r="D11" s="23" t="s">
        <v>18</v>
      </c>
      <c r="E11" s="24">
        <f>+E8+E9+E10</f>
        <v>33494887</v>
      </c>
      <c r="F11" s="24">
        <f>+F8+F9+F10</f>
        <v>13613002</v>
      </c>
      <c r="G11" s="24">
        <f>+G8+G9+G10</f>
        <v>31257520</v>
      </c>
      <c r="H11" s="24">
        <f>+H8+H9+H10</f>
        <v>0</v>
      </c>
      <c r="I11" s="24">
        <f t="shared" si="0"/>
        <v>78365409</v>
      </c>
      <c r="J11" s="25">
        <f>+J8+J9+J10</f>
        <v>0</v>
      </c>
      <c r="K11" s="24">
        <f t="shared" si="1"/>
        <v>78365409</v>
      </c>
    </row>
    <row r="12" spans="2:11" x14ac:dyDescent="0.4">
      <c r="B12" s="17"/>
      <c r="C12" s="13" t="s">
        <v>19</v>
      </c>
      <c r="D12" s="18" t="s">
        <v>20</v>
      </c>
      <c r="E12" s="19">
        <v>28925698</v>
      </c>
      <c r="F12" s="19">
        <v>11526482</v>
      </c>
      <c r="G12" s="19">
        <v>24821425</v>
      </c>
      <c r="H12" s="19"/>
      <c r="I12" s="19">
        <f t="shared" si="0"/>
        <v>65273605</v>
      </c>
      <c r="J12" s="16"/>
      <c r="K12" s="19">
        <f t="shared" si="1"/>
        <v>65273605</v>
      </c>
    </row>
    <row r="13" spans="2:11" x14ac:dyDescent="0.4">
      <c r="B13" s="17"/>
      <c r="C13" s="17"/>
      <c r="D13" s="18" t="s">
        <v>21</v>
      </c>
      <c r="E13" s="19">
        <v>1479064</v>
      </c>
      <c r="F13" s="19">
        <v>265993</v>
      </c>
      <c r="G13" s="19">
        <v>972537</v>
      </c>
      <c r="H13" s="19"/>
      <c r="I13" s="19">
        <f t="shared" si="0"/>
        <v>2717594</v>
      </c>
      <c r="J13" s="20"/>
      <c r="K13" s="19">
        <f t="shared" si="1"/>
        <v>2717594</v>
      </c>
    </row>
    <row r="14" spans="2:11" x14ac:dyDescent="0.4">
      <c r="B14" s="17"/>
      <c r="C14" s="17"/>
      <c r="D14" s="18" t="s">
        <v>22</v>
      </c>
      <c r="E14" s="19">
        <v>2847008</v>
      </c>
      <c r="F14" s="19">
        <v>1146951</v>
      </c>
      <c r="G14" s="19">
        <v>8039513</v>
      </c>
      <c r="H14" s="19">
        <v>2100</v>
      </c>
      <c r="I14" s="19">
        <f t="shared" si="0"/>
        <v>12035572</v>
      </c>
      <c r="J14" s="20"/>
      <c r="K14" s="19">
        <f t="shared" si="1"/>
        <v>12035572</v>
      </c>
    </row>
    <row r="15" spans="2:11" x14ac:dyDescent="0.4">
      <c r="B15" s="17"/>
      <c r="C15" s="17"/>
      <c r="D15" s="18" t="s">
        <v>23</v>
      </c>
      <c r="E15" s="19"/>
      <c r="F15" s="19"/>
      <c r="G15" s="19"/>
      <c r="H15" s="19"/>
      <c r="I15" s="19">
        <f t="shared" si="0"/>
        <v>0</v>
      </c>
      <c r="J15" s="20"/>
      <c r="K15" s="19">
        <f t="shared" si="1"/>
        <v>0</v>
      </c>
    </row>
    <row r="16" spans="2:11" x14ac:dyDescent="0.4">
      <c r="B16" s="17"/>
      <c r="C16" s="17"/>
      <c r="D16" s="18" t="s">
        <v>24</v>
      </c>
      <c r="E16" s="19">
        <v>356400</v>
      </c>
      <c r="F16" s="19"/>
      <c r="G16" s="19">
        <v>158408</v>
      </c>
      <c r="H16" s="19"/>
      <c r="I16" s="19">
        <f t="shared" si="0"/>
        <v>514808</v>
      </c>
      <c r="J16" s="20"/>
      <c r="K16" s="19">
        <f t="shared" si="1"/>
        <v>514808</v>
      </c>
    </row>
    <row r="17" spans="2:11" x14ac:dyDescent="0.4">
      <c r="B17" s="17"/>
      <c r="C17" s="17"/>
      <c r="D17" s="18" t="s">
        <v>25</v>
      </c>
      <c r="E17" s="19"/>
      <c r="F17" s="19"/>
      <c r="G17" s="19"/>
      <c r="H17" s="19"/>
      <c r="I17" s="19">
        <f t="shared" si="0"/>
        <v>0</v>
      </c>
      <c r="J17" s="20"/>
      <c r="K17" s="19">
        <f t="shared" si="1"/>
        <v>0</v>
      </c>
    </row>
    <row r="18" spans="2:11" x14ac:dyDescent="0.4">
      <c r="B18" s="17"/>
      <c r="C18" s="17"/>
      <c r="D18" s="18" t="s">
        <v>26</v>
      </c>
      <c r="E18" s="19"/>
      <c r="F18" s="19"/>
      <c r="G18" s="19"/>
      <c r="H18" s="19"/>
      <c r="I18" s="19">
        <f t="shared" si="0"/>
        <v>0</v>
      </c>
      <c r="J18" s="21"/>
      <c r="K18" s="19">
        <f t="shared" si="1"/>
        <v>0</v>
      </c>
    </row>
    <row r="19" spans="2:11" x14ac:dyDescent="0.4">
      <c r="B19" s="17"/>
      <c r="C19" s="22"/>
      <c r="D19" s="23" t="s">
        <v>27</v>
      </c>
      <c r="E19" s="24">
        <f>+E12+E13+E14+E15+E16+E17+E18</f>
        <v>33608170</v>
      </c>
      <c r="F19" s="24">
        <f>+F12+F13+F14+F15+F16+F17+F18</f>
        <v>12939426</v>
      </c>
      <c r="G19" s="24">
        <f>+G12+G13+G14+G15+G16+G17+G18</f>
        <v>33991883</v>
      </c>
      <c r="H19" s="24">
        <f>+H12+H13+H14+H15+H16+H17+H18</f>
        <v>2100</v>
      </c>
      <c r="I19" s="24">
        <f t="shared" si="0"/>
        <v>80541579</v>
      </c>
      <c r="J19" s="25">
        <f>+J12+J13+J14+J15+J16+J17+J18</f>
        <v>0</v>
      </c>
      <c r="K19" s="24">
        <f t="shared" si="1"/>
        <v>80541579</v>
      </c>
    </row>
    <row r="20" spans="2:11" x14ac:dyDescent="0.4">
      <c r="B20" s="22"/>
      <c r="C20" s="26" t="s">
        <v>28</v>
      </c>
      <c r="D20" s="27"/>
      <c r="E20" s="28">
        <f xml:space="preserve"> +E11 - E19</f>
        <v>-113283</v>
      </c>
      <c r="F20" s="28">
        <f xml:space="preserve"> +F11 - F19</f>
        <v>673576</v>
      </c>
      <c r="G20" s="28">
        <f xml:space="preserve"> +G11 - G19</f>
        <v>-2734363</v>
      </c>
      <c r="H20" s="28">
        <f xml:space="preserve"> +H11 - H19</f>
        <v>-2100</v>
      </c>
      <c r="I20" s="28">
        <f t="shared" si="0"/>
        <v>-2176170</v>
      </c>
      <c r="J20" s="25">
        <f xml:space="preserve"> +J11 - J19</f>
        <v>0</v>
      </c>
      <c r="K20" s="28">
        <f>K11-K19</f>
        <v>-2176170</v>
      </c>
    </row>
    <row r="21" spans="2:11" x14ac:dyDescent="0.4">
      <c r="B21" s="13" t="s">
        <v>29</v>
      </c>
      <c r="C21" s="13" t="s">
        <v>14</v>
      </c>
      <c r="D21" s="18" t="s">
        <v>30</v>
      </c>
      <c r="E21" s="19"/>
      <c r="F21" s="19"/>
      <c r="G21" s="19"/>
      <c r="H21" s="19"/>
      <c r="I21" s="19">
        <f t="shared" si="0"/>
        <v>0</v>
      </c>
      <c r="J21" s="16"/>
      <c r="K21" s="19">
        <f t="shared" si="1"/>
        <v>0</v>
      </c>
    </row>
    <row r="22" spans="2:11" x14ac:dyDescent="0.4">
      <c r="B22" s="17"/>
      <c r="C22" s="17"/>
      <c r="D22" s="18" t="s">
        <v>31</v>
      </c>
      <c r="E22" s="19"/>
      <c r="F22" s="19"/>
      <c r="G22" s="19">
        <v>9125</v>
      </c>
      <c r="H22" s="19"/>
      <c r="I22" s="19">
        <f t="shared" si="0"/>
        <v>9125</v>
      </c>
      <c r="J22" s="20"/>
      <c r="K22" s="19">
        <f t="shared" si="1"/>
        <v>9125</v>
      </c>
    </row>
    <row r="23" spans="2:11" x14ac:dyDescent="0.4">
      <c r="B23" s="17"/>
      <c r="C23" s="17"/>
      <c r="D23" s="18" t="s">
        <v>32</v>
      </c>
      <c r="E23" s="19"/>
      <c r="F23" s="19"/>
      <c r="G23" s="19"/>
      <c r="H23" s="19"/>
      <c r="I23" s="19">
        <f t="shared" si="0"/>
        <v>0</v>
      </c>
      <c r="J23" s="20"/>
      <c r="K23" s="19">
        <f t="shared" si="1"/>
        <v>0</v>
      </c>
    </row>
    <row r="24" spans="2:11" x14ac:dyDescent="0.4">
      <c r="B24" s="17"/>
      <c r="C24" s="17"/>
      <c r="D24" s="18" t="s">
        <v>33</v>
      </c>
      <c r="E24" s="19">
        <v>272318</v>
      </c>
      <c r="F24" s="19">
        <v>503543</v>
      </c>
      <c r="G24" s="19">
        <v>479184</v>
      </c>
      <c r="H24" s="19">
        <v>670000</v>
      </c>
      <c r="I24" s="19">
        <f t="shared" si="0"/>
        <v>1925045</v>
      </c>
      <c r="J24" s="21"/>
      <c r="K24" s="19">
        <f t="shared" si="1"/>
        <v>1925045</v>
      </c>
    </row>
    <row r="25" spans="2:11" x14ac:dyDescent="0.4">
      <c r="B25" s="17"/>
      <c r="C25" s="22"/>
      <c r="D25" s="23" t="s">
        <v>34</v>
      </c>
      <c r="E25" s="24">
        <f>+E21+E22+E23+E24</f>
        <v>272318</v>
      </c>
      <c r="F25" s="24">
        <f>+F21+F22+F23+F24</f>
        <v>503543</v>
      </c>
      <c r="G25" s="24">
        <f>+G21+G22+G23+G24</f>
        <v>488309</v>
      </c>
      <c r="H25" s="24">
        <f>+H21+H22+H23+H24</f>
        <v>670000</v>
      </c>
      <c r="I25" s="24">
        <f t="shared" si="0"/>
        <v>1934170</v>
      </c>
      <c r="J25" s="25">
        <f>+J21+J22+J23+J24</f>
        <v>0</v>
      </c>
      <c r="K25" s="24">
        <f t="shared" si="1"/>
        <v>1934170</v>
      </c>
    </row>
    <row r="26" spans="2:11" x14ac:dyDescent="0.4">
      <c r="B26" s="17"/>
      <c r="C26" s="13" t="s">
        <v>19</v>
      </c>
      <c r="D26" s="18" t="s">
        <v>35</v>
      </c>
      <c r="E26" s="19"/>
      <c r="F26" s="19"/>
      <c r="G26" s="19"/>
      <c r="H26" s="19"/>
      <c r="I26" s="19">
        <f t="shared" si="0"/>
        <v>0</v>
      </c>
      <c r="J26" s="16"/>
      <c r="K26" s="19">
        <f t="shared" si="1"/>
        <v>0</v>
      </c>
    </row>
    <row r="27" spans="2:11" x14ac:dyDescent="0.4">
      <c r="B27" s="17"/>
      <c r="C27" s="17"/>
      <c r="D27" s="18" t="s">
        <v>36</v>
      </c>
      <c r="E27" s="19">
        <v>1258</v>
      </c>
      <c r="F27" s="19">
        <v>52151</v>
      </c>
      <c r="G27" s="19">
        <v>16599</v>
      </c>
      <c r="H27" s="19"/>
      <c r="I27" s="19">
        <f t="shared" si="0"/>
        <v>70008</v>
      </c>
      <c r="J27" s="21"/>
      <c r="K27" s="19">
        <f t="shared" si="1"/>
        <v>70008</v>
      </c>
    </row>
    <row r="28" spans="2:11" x14ac:dyDescent="0.4">
      <c r="B28" s="17"/>
      <c r="C28" s="22"/>
      <c r="D28" s="23" t="s">
        <v>37</v>
      </c>
      <c r="E28" s="24">
        <f>+E26+E27</f>
        <v>1258</v>
      </c>
      <c r="F28" s="24">
        <f>+F26+F27</f>
        <v>52151</v>
      </c>
      <c r="G28" s="24">
        <f>+G26+G27</f>
        <v>16599</v>
      </c>
      <c r="H28" s="24">
        <f>+H26+H27</f>
        <v>0</v>
      </c>
      <c r="I28" s="24">
        <f t="shared" si="0"/>
        <v>70008</v>
      </c>
      <c r="J28" s="25">
        <f>+J26+J27</f>
        <v>0</v>
      </c>
      <c r="K28" s="24">
        <f t="shared" si="1"/>
        <v>70008</v>
      </c>
    </row>
    <row r="29" spans="2:11" x14ac:dyDescent="0.4">
      <c r="B29" s="22"/>
      <c r="C29" s="26" t="s">
        <v>38</v>
      </c>
      <c r="D29" s="29"/>
      <c r="E29" s="30">
        <f xml:space="preserve"> +E25 - E28</f>
        <v>271060</v>
      </c>
      <c r="F29" s="30">
        <f xml:space="preserve"> +F25 - F28</f>
        <v>451392</v>
      </c>
      <c r="G29" s="30">
        <f xml:space="preserve"> +G25 - G28</f>
        <v>471710</v>
      </c>
      <c r="H29" s="30">
        <f xml:space="preserve"> +H25 - H28</f>
        <v>670000</v>
      </c>
      <c r="I29" s="30">
        <f t="shared" si="0"/>
        <v>1864162</v>
      </c>
      <c r="J29" s="25">
        <f xml:space="preserve"> +J25 - J28</f>
        <v>0</v>
      </c>
      <c r="K29" s="30">
        <f>K25-K28</f>
        <v>1864162</v>
      </c>
    </row>
    <row r="30" spans="2:11" x14ac:dyDescent="0.4">
      <c r="B30" s="26" t="s">
        <v>39</v>
      </c>
      <c r="C30" s="31"/>
      <c r="D30" s="27"/>
      <c r="E30" s="28">
        <f xml:space="preserve"> +E20 +E29</f>
        <v>157777</v>
      </c>
      <c r="F30" s="28">
        <f xml:space="preserve"> +F20 +F29</f>
        <v>1124968</v>
      </c>
      <c r="G30" s="28">
        <f xml:space="preserve"> +G20 +G29</f>
        <v>-2262653</v>
      </c>
      <c r="H30" s="28">
        <f xml:space="preserve"> +H20 +H29</f>
        <v>667900</v>
      </c>
      <c r="I30" s="28">
        <f t="shared" si="0"/>
        <v>-312008</v>
      </c>
      <c r="J30" s="25">
        <f xml:space="preserve"> +J20 +J29</f>
        <v>0</v>
      </c>
      <c r="K30" s="28">
        <f>K20+K29</f>
        <v>-312008</v>
      </c>
    </row>
    <row r="31" spans="2:11" x14ac:dyDescent="0.4">
      <c r="B31" s="13" t="s">
        <v>40</v>
      </c>
      <c r="C31" s="13" t="s">
        <v>14</v>
      </c>
      <c r="D31" s="18" t="s">
        <v>41</v>
      </c>
      <c r="E31" s="19"/>
      <c r="F31" s="19"/>
      <c r="G31" s="19"/>
      <c r="H31" s="19"/>
      <c r="I31" s="19">
        <f t="shared" si="0"/>
        <v>0</v>
      </c>
      <c r="J31" s="16"/>
      <c r="K31" s="19">
        <f t="shared" si="1"/>
        <v>0</v>
      </c>
    </row>
    <row r="32" spans="2:11" x14ac:dyDescent="0.4">
      <c r="B32" s="17"/>
      <c r="C32" s="17"/>
      <c r="D32" s="18" t="s">
        <v>42</v>
      </c>
      <c r="E32" s="19"/>
      <c r="F32" s="19"/>
      <c r="G32" s="19"/>
      <c r="H32" s="19"/>
      <c r="I32" s="19">
        <f t="shared" si="0"/>
        <v>0</v>
      </c>
      <c r="J32" s="20"/>
      <c r="K32" s="19">
        <f t="shared" si="1"/>
        <v>0</v>
      </c>
    </row>
    <row r="33" spans="2:11" x14ac:dyDescent="0.4">
      <c r="B33" s="17"/>
      <c r="C33" s="17"/>
      <c r="D33" s="18" t="s">
        <v>43</v>
      </c>
      <c r="E33" s="19"/>
      <c r="F33" s="19"/>
      <c r="G33" s="19"/>
      <c r="H33" s="19"/>
      <c r="I33" s="19">
        <f t="shared" si="0"/>
        <v>0</v>
      </c>
      <c r="J33" s="20"/>
      <c r="K33" s="19">
        <f t="shared" si="1"/>
        <v>0</v>
      </c>
    </row>
    <row r="34" spans="2:11" x14ac:dyDescent="0.4">
      <c r="B34" s="17"/>
      <c r="C34" s="17"/>
      <c r="D34" s="18" t="s">
        <v>44</v>
      </c>
      <c r="E34" s="19">
        <v>2825901</v>
      </c>
      <c r="F34" s="19">
        <v>1276365</v>
      </c>
      <c r="G34" s="19">
        <v>25803437</v>
      </c>
      <c r="H34" s="19">
        <v>16330</v>
      </c>
      <c r="I34" s="19">
        <f t="shared" si="0"/>
        <v>29922033</v>
      </c>
      <c r="J34" s="20"/>
      <c r="K34" s="19">
        <f t="shared" si="1"/>
        <v>29922033</v>
      </c>
    </row>
    <row r="35" spans="2:11" x14ac:dyDescent="0.4">
      <c r="B35" s="17"/>
      <c r="C35" s="17"/>
      <c r="D35" s="18" t="s">
        <v>45</v>
      </c>
      <c r="E35" s="19"/>
      <c r="F35" s="19"/>
      <c r="G35" s="19"/>
      <c r="H35" s="19"/>
      <c r="I35" s="19">
        <f t="shared" si="0"/>
        <v>0</v>
      </c>
      <c r="J35" s="20"/>
      <c r="K35" s="19">
        <f t="shared" si="1"/>
        <v>0</v>
      </c>
    </row>
    <row r="36" spans="2:11" x14ac:dyDescent="0.4">
      <c r="B36" s="17"/>
      <c r="C36" s="17"/>
      <c r="D36" s="18" t="s">
        <v>46</v>
      </c>
      <c r="E36" s="19"/>
      <c r="F36" s="19"/>
      <c r="G36" s="19"/>
      <c r="H36" s="19"/>
      <c r="I36" s="19">
        <f t="shared" si="0"/>
        <v>0</v>
      </c>
      <c r="J36" s="21"/>
      <c r="K36" s="19">
        <f t="shared" si="1"/>
        <v>0</v>
      </c>
    </row>
    <row r="37" spans="2:11" x14ac:dyDescent="0.4">
      <c r="B37" s="17"/>
      <c r="C37" s="22"/>
      <c r="D37" s="23" t="s">
        <v>47</v>
      </c>
      <c r="E37" s="24">
        <f>+E31+E32+E33+E34+E35+E36</f>
        <v>2825901</v>
      </c>
      <c r="F37" s="24">
        <f>+F31+F32+F33+F34+F35+F36</f>
        <v>1276365</v>
      </c>
      <c r="G37" s="24">
        <f>+G31+G32+G33+G34+G35+G36</f>
        <v>25803437</v>
      </c>
      <c r="H37" s="24">
        <f>+H31+H32+H33+H34+H35+H36</f>
        <v>16330</v>
      </c>
      <c r="I37" s="24">
        <f t="shared" si="0"/>
        <v>29922033</v>
      </c>
      <c r="J37" s="25">
        <f>+J31+J32+J33+J34+J35+J36</f>
        <v>0</v>
      </c>
      <c r="K37" s="24">
        <f t="shared" si="1"/>
        <v>29922033</v>
      </c>
    </row>
    <row r="38" spans="2:11" x14ac:dyDescent="0.4">
      <c r="B38" s="17"/>
      <c r="C38" s="13" t="s">
        <v>19</v>
      </c>
      <c r="D38" s="18" t="s">
        <v>48</v>
      </c>
      <c r="E38" s="19"/>
      <c r="F38" s="19"/>
      <c r="G38" s="19"/>
      <c r="H38" s="19"/>
      <c r="I38" s="19">
        <f t="shared" si="0"/>
        <v>0</v>
      </c>
      <c r="J38" s="16"/>
      <c r="K38" s="19">
        <f t="shared" si="1"/>
        <v>0</v>
      </c>
    </row>
    <row r="39" spans="2:11" x14ac:dyDescent="0.4">
      <c r="B39" s="17"/>
      <c r="C39" s="17"/>
      <c r="D39" s="18" t="s">
        <v>49</v>
      </c>
      <c r="E39" s="19"/>
      <c r="F39" s="19"/>
      <c r="G39" s="19"/>
      <c r="H39" s="19"/>
      <c r="I39" s="19">
        <f t="shared" si="0"/>
        <v>0</v>
      </c>
      <c r="J39" s="20"/>
      <c r="K39" s="19">
        <f t="shared" si="1"/>
        <v>0</v>
      </c>
    </row>
    <row r="40" spans="2:11" x14ac:dyDescent="0.4">
      <c r="B40" s="17"/>
      <c r="C40" s="17"/>
      <c r="D40" s="18" t="s">
        <v>50</v>
      </c>
      <c r="E40" s="19"/>
      <c r="F40" s="19"/>
      <c r="G40" s="19"/>
      <c r="H40" s="19"/>
      <c r="I40" s="19">
        <f t="shared" si="0"/>
        <v>0</v>
      </c>
      <c r="J40" s="20"/>
      <c r="K40" s="19">
        <f t="shared" si="1"/>
        <v>0</v>
      </c>
    </row>
    <row r="41" spans="2:11" x14ac:dyDescent="0.4">
      <c r="B41" s="17"/>
      <c r="C41" s="17"/>
      <c r="D41" s="18" t="s">
        <v>51</v>
      </c>
      <c r="E41" s="19">
        <v>2819273</v>
      </c>
      <c r="F41" s="19">
        <v>2384211</v>
      </c>
      <c r="G41" s="19">
        <v>24231927</v>
      </c>
      <c r="H41" s="19">
        <v>684230</v>
      </c>
      <c r="I41" s="19">
        <f t="shared" si="0"/>
        <v>30119641</v>
      </c>
      <c r="J41" s="20"/>
      <c r="K41" s="19">
        <f t="shared" si="1"/>
        <v>30119641</v>
      </c>
    </row>
    <row r="42" spans="2:11" x14ac:dyDescent="0.4">
      <c r="B42" s="17"/>
      <c r="C42" s="17"/>
      <c r="D42" s="18" t="s">
        <v>52</v>
      </c>
      <c r="E42" s="19"/>
      <c r="F42" s="19"/>
      <c r="G42" s="19"/>
      <c r="H42" s="19"/>
      <c r="I42" s="19">
        <f t="shared" si="0"/>
        <v>0</v>
      </c>
      <c r="J42" s="20"/>
      <c r="K42" s="19">
        <f t="shared" si="1"/>
        <v>0</v>
      </c>
    </row>
    <row r="43" spans="2:11" x14ac:dyDescent="0.4">
      <c r="B43" s="17"/>
      <c r="C43" s="17"/>
      <c r="D43" s="18" t="s">
        <v>53</v>
      </c>
      <c r="E43" s="19"/>
      <c r="F43" s="19"/>
      <c r="G43" s="19"/>
      <c r="H43" s="19"/>
      <c r="I43" s="19">
        <f t="shared" si="0"/>
        <v>0</v>
      </c>
      <c r="J43" s="21"/>
      <c r="K43" s="19">
        <f t="shared" si="1"/>
        <v>0</v>
      </c>
    </row>
    <row r="44" spans="2:11" x14ac:dyDescent="0.4">
      <c r="B44" s="17"/>
      <c r="C44" s="22"/>
      <c r="D44" s="23" t="s">
        <v>54</v>
      </c>
      <c r="E44" s="24">
        <f>+E38+E39+E40+E41+E42+E43</f>
        <v>2819273</v>
      </c>
      <c r="F44" s="24">
        <f>+F38+F39+F40+F41+F42+F43</f>
        <v>2384211</v>
      </c>
      <c r="G44" s="24">
        <f>+G38+G39+G40+G41+G42+G43</f>
        <v>24231927</v>
      </c>
      <c r="H44" s="24">
        <f>+H38+H39+H40+H41+H42+H43</f>
        <v>684230</v>
      </c>
      <c r="I44" s="24">
        <f t="shared" si="0"/>
        <v>30119641</v>
      </c>
      <c r="J44" s="25">
        <f>+J38+J39+J40+J41+J42+J43</f>
        <v>0</v>
      </c>
      <c r="K44" s="24">
        <f t="shared" si="1"/>
        <v>30119641</v>
      </c>
    </row>
    <row r="45" spans="2:11" x14ac:dyDescent="0.4">
      <c r="B45" s="22"/>
      <c r="C45" s="32" t="s">
        <v>55</v>
      </c>
      <c r="D45" s="33"/>
      <c r="E45" s="34">
        <f xml:space="preserve"> +E37 - E44</f>
        <v>6628</v>
      </c>
      <c r="F45" s="34">
        <f xml:space="preserve"> +F37 - F44</f>
        <v>-1107846</v>
      </c>
      <c r="G45" s="34">
        <f xml:space="preserve"> +G37 - G44</f>
        <v>1571510</v>
      </c>
      <c r="H45" s="34">
        <f xml:space="preserve"> +H37 - H44</f>
        <v>-667900</v>
      </c>
      <c r="I45" s="34">
        <f t="shared" si="0"/>
        <v>-197608</v>
      </c>
      <c r="J45" s="25">
        <f xml:space="preserve"> +J37 - J44</f>
        <v>0</v>
      </c>
      <c r="K45" s="34">
        <f>K37-K44</f>
        <v>-197608</v>
      </c>
    </row>
    <row r="46" spans="2:11" x14ac:dyDescent="0.4">
      <c r="B46" s="26" t="s">
        <v>56</v>
      </c>
      <c r="C46" s="35"/>
      <c r="D46" s="36"/>
      <c r="E46" s="37">
        <f xml:space="preserve"> +E30 +E45</f>
        <v>164405</v>
      </c>
      <c r="F46" s="37">
        <f xml:space="preserve"> +F30 +F45</f>
        <v>17122</v>
      </c>
      <c r="G46" s="37">
        <f xml:space="preserve"> +G30 +G45</f>
        <v>-691143</v>
      </c>
      <c r="H46" s="37">
        <f xml:space="preserve"> +H30 +H45</f>
        <v>0</v>
      </c>
      <c r="I46" s="37">
        <f t="shared" si="0"/>
        <v>-509616</v>
      </c>
      <c r="J46" s="25">
        <f xml:space="preserve"> +J30 +J45</f>
        <v>0</v>
      </c>
      <c r="K46" s="37">
        <f>K30+K45</f>
        <v>-509616</v>
      </c>
    </row>
    <row r="47" spans="2:11" x14ac:dyDescent="0.4">
      <c r="B47" s="38" t="s">
        <v>57</v>
      </c>
      <c r="C47" s="35" t="s">
        <v>58</v>
      </c>
      <c r="D47" s="36"/>
      <c r="E47" s="37">
        <v>5256847</v>
      </c>
      <c r="F47" s="37">
        <v>1299751</v>
      </c>
      <c r="G47" s="37">
        <v>11726360</v>
      </c>
      <c r="H47" s="37"/>
      <c r="I47" s="37">
        <f t="shared" si="0"/>
        <v>18282958</v>
      </c>
      <c r="J47" s="25"/>
      <c r="K47" s="37">
        <f t="shared" si="1"/>
        <v>18282958</v>
      </c>
    </row>
    <row r="48" spans="2:11" x14ac:dyDescent="0.4">
      <c r="B48" s="39"/>
      <c r="C48" s="35" t="s">
        <v>59</v>
      </c>
      <c r="D48" s="36"/>
      <c r="E48" s="37">
        <f xml:space="preserve"> +E46 +E47</f>
        <v>5421252</v>
      </c>
      <c r="F48" s="37">
        <f xml:space="preserve"> +F46 +F47</f>
        <v>1316873</v>
      </c>
      <c r="G48" s="37">
        <f xml:space="preserve"> +G46 +G47</f>
        <v>11035217</v>
      </c>
      <c r="H48" s="37">
        <f xml:space="preserve"> +H46 +H47</f>
        <v>0</v>
      </c>
      <c r="I48" s="37">
        <f t="shared" si="0"/>
        <v>17773342</v>
      </c>
      <c r="J48" s="25">
        <f xml:space="preserve"> +J46 +J47</f>
        <v>0</v>
      </c>
      <c r="K48" s="37">
        <f>K46+K47</f>
        <v>17773342</v>
      </c>
    </row>
    <row r="49" spans="2:11" x14ac:dyDescent="0.4">
      <c r="B49" s="39"/>
      <c r="C49" s="35" t="s">
        <v>60</v>
      </c>
      <c r="D49" s="36"/>
      <c r="E49" s="37"/>
      <c r="F49" s="37"/>
      <c r="G49" s="37"/>
      <c r="H49" s="37"/>
      <c r="I49" s="37">
        <f t="shared" si="0"/>
        <v>0</v>
      </c>
      <c r="J49" s="25"/>
      <c r="K49" s="37">
        <f t="shared" si="1"/>
        <v>0</v>
      </c>
    </row>
    <row r="50" spans="2:11" x14ac:dyDescent="0.4">
      <c r="B50" s="39"/>
      <c r="C50" s="35" t="s">
        <v>61</v>
      </c>
      <c r="D50" s="36"/>
      <c r="E50" s="37"/>
      <c r="F50" s="37"/>
      <c r="G50" s="37"/>
      <c r="H50" s="37"/>
      <c r="I50" s="37">
        <f t="shared" si="0"/>
        <v>0</v>
      </c>
      <c r="J50" s="25"/>
      <c r="K50" s="37">
        <f t="shared" si="1"/>
        <v>0</v>
      </c>
    </row>
    <row r="51" spans="2:11" x14ac:dyDescent="0.4">
      <c r="B51" s="39"/>
      <c r="C51" s="35" t="s">
        <v>62</v>
      </c>
      <c r="D51" s="36"/>
      <c r="E51" s="37"/>
      <c r="F51" s="37"/>
      <c r="G51" s="37"/>
      <c r="H51" s="37"/>
      <c r="I51" s="37">
        <f t="shared" si="0"/>
        <v>0</v>
      </c>
      <c r="J51" s="25"/>
      <c r="K51" s="37">
        <f t="shared" si="1"/>
        <v>0</v>
      </c>
    </row>
    <row r="52" spans="2:11" x14ac:dyDescent="0.4">
      <c r="B52" s="40"/>
      <c r="C52" s="35" t="s">
        <v>63</v>
      </c>
      <c r="D52" s="36"/>
      <c r="E52" s="37">
        <f xml:space="preserve"> +E48 +E49 +E50 - E51</f>
        <v>5421252</v>
      </c>
      <c r="F52" s="37">
        <f xml:space="preserve"> +F48 +F49 +F50 - F51</f>
        <v>1316873</v>
      </c>
      <c r="G52" s="37">
        <f xml:space="preserve"> +G48 +G49 +G50 - G51</f>
        <v>11035217</v>
      </c>
      <c r="H52" s="37">
        <f xml:space="preserve"> +H48 +H49 +H50 - H51</f>
        <v>0</v>
      </c>
      <c r="I52" s="37">
        <f t="shared" si="0"/>
        <v>17773342</v>
      </c>
      <c r="J52" s="25">
        <f xml:space="preserve"> +J48 +J49 +J50 - J51</f>
        <v>0</v>
      </c>
      <c r="K52" s="37">
        <f>K48+K49+K50-K51</f>
        <v>17773342</v>
      </c>
    </row>
  </sheetData>
  <mergeCells count="13">
    <mergeCell ref="B47:B52"/>
    <mergeCell ref="B21:B29"/>
    <mergeCell ref="C21:C25"/>
    <mergeCell ref="C26:C28"/>
    <mergeCell ref="B31:B45"/>
    <mergeCell ref="C31:C37"/>
    <mergeCell ref="C38:C44"/>
    <mergeCell ref="B3:K3"/>
    <mergeCell ref="B5:K5"/>
    <mergeCell ref="B7:D7"/>
    <mergeCell ref="B8:B20"/>
    <mergeCell ref="C8:C11"/>
    <mergeCell ref="C12:C19"/>
  </mergeCells>
  <phoneticPr fontId="1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社会福祉事業</vt:lpstr>
      <vt:lpstr>公益事業</vt:lpstr>
      <vt:lpstr>公益事業!Print_Titles</vt:lpstr>
      <vt:lpstr>社会福祉事業!Print_Titles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2026-05-14T04:19:49Z</dcterms:created>
  <dcterms:modified xsi:type="dcterms:W3CDTF">2026-05-14T04:19:50Z</dcterms:modified>
</cp:coreProperties>
</file>