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81930A01-3D02-40AA-AE35-C093F14CF114}" xr6:coauthVersionLast="47" xr6:coauthVersionMax="47" xr10:uidLastSave="{00000000-0000-0000-0000-000000000000}"/>
  <bookViews>
    <workbookView xWindow="-120" yWindow="-120" windowWidth="29040" windowHeight="15720" activeTab="8" xr2:uid="{C6FA4866-E23F-457C-AFA5-F90A18649EE5}"/>
  </bookViews>
  <sheets>
    <sheet name="特別養護老人ホームやすらぎ園" sheetId="1" r:id="rId1"/>
    <sheet name="ケアハウスやすらぎ" sheetId="2" r:id="rId2"/>
    <sheet name="グループホームむつみあい" sheetId="3" r:id="rId3"/>
    <sheet name="本部" sheetId="4" r:id="rId4"/>
    <sheet name="訪問入浴介護事業" sheetId="5" r:id="rId5"/>
    <sheet name="老人居宅介護支援事業" sheetId="6" r:id="rId6"/>
    <sheet name="地域支援事業" sheetId="7" r:id="rId7"/>
    <sheet name="グループホームなごみ筒井" sheetId="8" r:id="rId8"/>
    <sheet name="法人後見事業" sheetId="9" r:id="rId9"/>
  </sheets>
  <definedNames>
    <definedName name="_xlnm.Print_Titles" localSheetId="7">グループホームなごみ筒井!$1:$5</definedName>
    <definedName name="_xlnm.Print_Titles" localSheetId="2">グループホームむつみあい!$1:$5</definedName>
    <definedName name="_xlnm.Print_Titles" localSheetId="1">ケアハウスやすらぎ!$1:$5</definedName>
    <definedName name="_xlnm.Print_Titles" localSheetId="6">地域支援事業!$1:$5</definedName>
    <definedName name="_xlnm.Print_Titles" localSheetId="0">特別養護老人ホームやすらぎ園!$1:$5</definedName>
    <definedName name="_xlnm.Print_Titles" localSheetId="8">法人後見事業!$1:$5</definedName>
    <definedName name="_xlnm.Print_Titles" localSheetId="4">訪問入浴介護事業!$1:$5</definedName>
    <definedName name="_xlnm.Print_Titles" localSheetId="3">本部!$1:$5</definedName>
    <definedName name="_xlnm.Print_Titles" localSheetId="5">老人居宅介護支援事業!$1:$5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4" i="9" l="1"/>
  <c r="G143" i="9"/>
  <c r="G142" i="9"/>
  <c r="F141" i="9"/>
  <c r="E141" i="9"/>
  <c r="G141" i="9" s="1"/>
  <c r="G140" i="9"/>
  <c r="G139" i="9"/>
  <c r="F138" i="9"/>
  <c r="E138" i="9"/>
  <c r="G138" i="9" s="1"/>
  <c r="G137" i="9"/>
  <c r="G135" i="9"/>
  <c r="G131" i="9"/>
  <c r="G130" i="9"/>
  <c r="G129" i="9"/>
  <c r="G128" i="9"/>
  <c r="G127" i="9"/>
  <c r="G126" i="9"/>
  <c r="G125" i="9"/>
  <c r="G124" i="9"/>
  <c r="G123" i="9"/>
  <c r="F122" i="9"/>
  <c r="F132" i="9" s="1"/>
  <c r="E122" i="9"/>
  <c r="G120" i="9"/>
  <c r="F119" i="9"/>
  <c r="E119" i="9"/>
  <c r="G119" i="9" s="1"/>
  <c r="G118" i="9"/>
  <c r="G117" i="9"/>
  <c r="G116" i="9"/>
  <c r="G115" i="9"/>
  <c r="F114" i="9"/>
  <c r="E114" i="9"/>
  <c r="G114" i="9" s="1"/>
  <c r="G113" i="9"/>
  <c r="F112" i="9"/>
  <c r="F121" i="9" s="1"/>
  <c r="F133" i="9" s="1"/>
  <c r="E112" i="9"/>
  <c r="F109" i="9"/>
  <c r="G108" i="9"/>
  <c r="G107" i="9"/>
  <c r="F106" i="9"/>
  <c r="E106" i="9"/>
  <c r="G105" i="9"/>
  <c r="G103" i="9"/>
  <c r="G102" i="9"/>
  <c r="G101" i="9"/>
  <c r="F100" i="9"/>
  <c r="F104" i="9" s="1"/>
  <c r="F110" i="9" s="1"/>
  <c r="E100" i="9"/>
  <c r="G99" i="9"/>
  <c r="G98" i="9"/>
  <c r="G97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F68" i="9"/>
  <c r="E68" i="9"/>
  <c r="G68" i="9" s="1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F52" i="9"/>
  <c r="E52" i="9"/>
  <c r="G52" i="9" s="1"/>
  <c r="G51" i="9"/>
  <c r="G50" i="9"/>
  <c r="G49" i="9"/>
  <c r="G48" i="9"/>
  <c r="G47" i="9"/>
  <c r="G46" i="9"/>
  <c r="G45" i="9"/>
  <c r="F44" i="9"/>
  <c r="F95" i="9" s="1"/>
  <c r="E44" i="9"/>
  <c r="G42" i="9"/>
  <c r="G41" i="9"/>
  <c r="G40" i="9"/>
  <c r="G39" i="9"/>
  <c r="G38" i="9"/>
  <c r="G37" i="9"/>
  <c r="F36" i="9"/>
  <c r="E36" i="9"/>
  <c r="F35" i="9"/>
  <c r="G34" i="9"/>
  <c r="G33" i="9"/>
  <c r="G32" i="9"/>
  <c r="G31" i="9"/>
  <c r="G30" i="9"/>
  <c r="G29" i="9"/>
  <c r="G28" i="9"/>
  <c r="F27" i="9"/>
  <c r="E27" i="9"/>
  <c r="G27" i="9" s="1"/>
  <c r="G26" i="9"/>
  <c r="G25" i="9"/>
  <c r="G24" i="9"/>
  <c r="G23" i="9"/>
  <c r="G22" i="9"/>
  <c r="G21" i="9"/>
  <c r="F20" i="9"/>
  <c r="E20" i="9"/>
  <c r="G20" i="9" s="1"/>
  <c r="G19" i="9"/>
  <c r="G18" i="9"/>
  <c r="F17" i="9"/>
  <c r="E17" i="9"/>
  <c r="G17" i="9" s="1"/>
  <c r="G16" i="9"/>
  <c r="G15" i="9"/>
  <c r="F14" i="9"/>
  <c r="E14" i="9"/>
  <c r="G14" i="9" s="1"/>
  <c r="G13" i="9"/>
  <c r="G12" i="9"/>
  <c r="F11" i="9"/>
  <c r="E11" i="9"/>
  <c r="G11" i="9" s="1"/>
  <c r="G10" i="9"/>
  <c r="G9" i="9"/>
  <c r="G8" i="9"/>
  <c r="F7" i="9"/>
  <c r="E7" i="9"/>
  <c r="G7" i="9" s="1"/>
  <c r="F6" i="9"/>
  <c r="F43" i="9" s="1"/>
  <c r="F96" i="9" s="1"/>
  <c r="F111" i="9" s="1"/>
  <c r="F134" i="9" s="1"/>
  <c r="F136" i="9" s="1"/>
  <c r="F145" i="9" s="1"/>
  <c r="E6" i="9"/>
  <c r="G144" i="8"/>
  <c r="G143" i="8"/>
  <c r="G142" i="8"/>
  <c r="F141" i="8"/>
  <c r="E141" i="8"/>
  <c r="G141" i="8" s="1"/>
  <c r="G140" i="8"/>
  <c r="G139" i="8"/>
  <c r="F138" i="8"/>
  <c r="E138" i="8"/>
  <c r="G138" i="8" s="1"/>
  <c r="G137" i="8"/>
  <c r="G135" i="8"/>
  <c r="G131" i="8"/>
  <c r="G130" i="8"/>
  <c r="G129" i="8"/>
  <c r="G128" i="8"/>
  <c r="G127" i="8"/>
  <c r="G126" i="8"/>
  <c r="G125" i="8"/>
  <c r="G124" i="8"/>
  <c r="G123" i="8"/>
  <c r="F122" i="8"/>
  <c r="F132" i="8" s="1"/>
  <c r="E122" i="8"/>
  <c r="G120" i="8"/>
  <c r="F119" i="8"/>
  <c r="E119" i="8"/>
  <c r="G119" i="8" s="1"/>
  <c r="G118" i="8"/>
  <c r="G117" i="8"/>
  <c r="G116" i="8"/>
  <c r="G115" i="8"/>
  <c r="F114" i="8"/>
  <c r="E114" i="8"/>
  <c r="G114" i="8" s="1"/>
  <c r="G113" i="8"/>
  <c r="F112" i="8"/>
  <c r="F121" i="8" s="1"/>
  <c r="F133" i="8" s="1"/>
  <c r="E112" i="8"/>
  <c r="G108" i="8"/>
  <c r="G107" i="8"/>
  <c r="F106" i="8"/>
  <c r="F109" i="8" s="1"/>
  <c r="E106" i="8"/>
  <c r="G105" i="8"/>
  <c r="G103" i="8"/>
  <c r="G102" i="8"/>
  <c r="G101" i="8"/>
  <c r="F100" i="8"/>
  <c r="F104" i="8" s="1"/>
  <c r="F110" i="8" s="1"/>
  <c r="E100" i="8"/>
  <c r="G99" i="8"/>
  <c r="G98" i="8"/>
  <c r="G97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F68" i="8"/>
  <c r="E68" i="8"/>
  <c r="G68" i="8" s="1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F52" i="8"/>
  <c r="E52" i="8"/>
  <c r="G52" i="8" s="1"/>
  <c r="G51" i="8"/>
  <c r="G50" i="8"/>
  <c r="G49" i="8"/>
  <c r="G48" i="8"/>
  <c r="G47" i="8"/>
  <c r="G46" i="8"/>
  <c r="G45" i="8"/>
  <c r="F44" i="8"/>
  <c r="F95" i="8" s="1"/>
  <c r="E44" i="8"/>
  <c r="G42" i="8"/>
  <c r="G41" i="8"/>
  <c r="G40" i="8"/>
  <c r="G39" i="8"/>
  <c r="G38" i="8"/>
  <c r="G37" i="8"/>
  <c r="F36" i="8"/>
  <c r="F35" i="8" s="1"/>
  <c r="E36" i="8"/>
  <c r="G34" i="8"/>
  <c r="G33" i="8"/>
  <c r="G32" i="8"/>
  <c r="G31" i="8"/>
  <c r="G30" i="8"/>
  <c r="G29" i="8"/>
  <c r="G28" i="8"/>
  <c r="F27" i="8"/>
  <c r="E27" i="8"/>
  <c r="G27" i="8" s="1"/>
  <c r="G26" i="8"/>
  <c r="G25" i="8"/>
  <c r="G24" i="8"/>
  <c r="G23" i="8"/>
  <c r="G22" i="8"/>
  <c r="G21" i="8"/>
  <c r="F20" i="8"/>
  <c r="E20" i="8"/>
  <c r="G20" i="8" s="1"/>
  <c r="G19" i="8"/>
  <c r="G18" i="8"/>
  <c r="F17" i="8"/>
  <c r="E17" i="8"/>
  <c r="G17" i="8" s="1"/>
  <c r="G16" i="8"/>
  <c r="G15" i="8"/>
  <c r="F14" i="8"/>
  <c r="E14" i="8"/>
  <c r="G14" i="8" s="1"/>
  <c r="G13" i="8"/>
  <c r="G12" i="8"/>
  <c r="F11" i="8"/>
  <c r="E11" i="8"/>
  <c r="G11" i="8" s="1"/>
  <c r="G10" i="8"/>
  <c r="G9" i="8"/>
  <c r="G8" i="8"/>
  <c r="F7" i="8"/>
  <c r="E7" i="8"/>
  <c r="G7" i="8" s="1"/>
  <c r="F6" i="8"/>
  <c r="F43" i="8" s="1"/>
  <c r="F96" i="8" s="1"/>
  <c r="F111" i="8" s="1"/>
  <c r="F134" i="8" s="1"/>
  <c r="F136" i="8" s="1"/>
  <c r="F145" i="8" s="1"/>
  <c r="E6" i="8"/>
  <c r="G144" i="7"/>
  <c r="G143" i="7"/>
  <c r="G142" i="7"/>
  <c r="F141" i="7"/>
  <c r="E141" i="7"/>
  <c r="G141" i="7" s="1"/>
  <c r="G140" i="7"/>
  <c r="G139" i="7"/>
  <c r="F138" i="7"/>
  <c r="E138" i="7"/>
  <c r="G138" i="7" s="1"/>
  <c r="G137" i="7"/>
  <c r="G135" i="7"/>
  <c r="G131" i="7"/>
  <c r="G130" i="7"/>
  <c r="G129" i="7"/>
  <c r="G128" i="7"/>
  <c r="G127" i="7"/>
  <c r="G126" i="7"/>
  <c r="G125" i="7"/>
  <c r="G124" i="7"/>
  <c r="G123" i="7"/>
  <c r="F122" i="7"/>
  <c r="F132" i="7" s="1"/>
  <c r="E122" i="7"/>
  <c r="G120" i="7"/>
  <c r="F119" i="7"/>
  <c r="E119" i="7"/>
  <c r="G119" i="7" s="1"/>
  <c r="G118" i="7"/>
  <c r="G117" i="7"/>
  <c r="G116" i="7"/>
  <c r="G115" i="7"/>
  <c r="F114" i="7"/>
  <c r="E114" i="7"/>
  <c r="G114" i="7" s="1"/>
  <c r="G113" i="7"/>
  <c r="F112" i="7"/>
  <c r="F121" i="7" s="1"/>
  <c r="F133" i="7" s="1"/>
  <c r="E112" i="7"/>
  <c r="G108" i="7"/>
  <c r="G107" i="7"/>
  <c r="F106" i="7"/>
  <c r="F109" i="7" s="1"/>
  <c r="E106" i="7"/>
  <c r="G105" i="7"/>
  <c r="G103" i="7"/>
  <c r="G102" i="7"/>
  <c r="G101" i="7"/>
  <c r="F100" i="7"/>
  <c r="F104" i="7" s="1"/>
  <c r="F110" i="7" s="1"/>
  <c r="E100" i="7"/>
  <c r="G99" i="7"/>
  <c r="G98" i="7"/>
  <c r="G97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F68" i="7"/>
  <c r="E68" i="7"/>
  <c r="G68" i="7" s="1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F52" i="7"/>
  <c r="E52" i="7"/>
  <c r="G52" i="7" s="1"/>
  <c r="G51" i="7"/>
  <c r="G50" i="7"/>
  <c r="G49" i="7"/>
  <c r="G48" i="7"/>
  <c r="G47" i="7"/>
  <c r="G46" i="7"/>
  <c r="G45" i="7"/>
  <c r="F44" i="7"/>
  <c r="F95" i="7" s="1"/>
  <c r="E44" i="7"/>
  <c r="G42" i="7"/>
  <c r="G41" i="7"/>
  <c r="G40" i="7"/>
  <c r="G39" i="7"/>
  <c r="G38" i="7"/>
  <c r="G37" i="7"/>
  <c r="F36" i="7"/>
  <c r="F35" i="7" s="1"/>
  <c r="E36" i="7"/>
  <c r="G36" i="7" s="1"/>
  <c r="E35" i="7"/>
  <c r="G35" i="7" s="1"/>
  <c r="G34" i="7"/>
  <c r="G33" i="7"/>
  <c r="G32" i="7"/>
  <c r="G31" i="7"/>
  <c r="G30" i="7"/>
  <c r="G29" i="7"/>
  <c r="G28" i="7"/>
  <c r="F27" i="7"/>
  <c r="E27" i="7"/>
  <c r="G27" i="7" s="1"/>
  <c r="G26" i="7"/>
  <c r="G25" i="7"/>
  <c r="G24" i="7"/>
  <c r="G23" i="7"/>
  <c r="G22" i="7"/>
  <c r="G21" i="7"/>
  <c r="F20" i="7"/>
  <c r="E20" i="7"/>
  <c r="G20" i="7" s="1"/>
  <c r="G19" i="7"/>
  <c r="G18" i="7"/>
  <c r="F17" i="7"/>
  <c r="E17" i="7"/>
  <c r="G17" i="7" s="1"/>
  <c r="G16" i="7"/>
  <c r="G15" i="7"/>
  <c r="F14" i="7"/>
  <c r="E14" i="7"/>
  <c r="G14" i="7" s="1"/>
  <c r="G13" i="7"/>
  <c r="G12" i="7"/>
  <c r="F11" i="7"/>
  <c r="E11" i="7"/>
  <c r="G11" i="7" s="1"/>
  <c r="G10" i="7"/>
  <c r="G9" i="7"/>
  <c r="G8" i="7"/>
  <c r="F7" i="7"/>
  <c r="F6" i="7" s="1"/>
  <c r="F43" i="7" s="1"/>
  <c r="F96" i="7" s="1"/>
  <c r="F111" i="7" s="1"/>
  <c r="F134" i="7" s="1"/>
  <c r="F136" i="7" s="1"/>
  <c r="F145" i="7" s="1"/>
  <c r="E7" i="7"/>
  <c r="G7" i="7" s="1"/>
  <c r="E6" i="7"/>
  <c r="G144" i="6"/>
  <c r="G143" i="6"/>
  <c r="G142" i="6"/>
  <c r="F141" i="6"/>
  <c r="E141" i="6"/>
  <c r="G141" i="6" s="1"/>
  <c r="G140" i="6"/>
  <c r="G139" i="6"/>
  <c r="F138" i="6"/>
  <c r="E138" i="6"/>
  <c r="G138" i="6" s="1"/>
  <c r="G137" i="6"/>
  <c r="G135" i="6"/>
  <c r="G131" i="6"/>
  <c r="G130" i="6"/>
  <c r="G129" i="6"/>
  <c r="G128" i="6"/>
  <c r="G127" i="6"/>
  <c r="G126" i="6"/>
  <c r="G125" i="6"/>
  <c r="G124" i="6"/>
  <c r="G123" i="6"/>
  <c r="F122" i="6"/>
  <c r="F132" i="6" s="1"/>
  <c r="E122" i="6"/>
  <c r="G120" i="6"/>
  <c r="F119" i="6"/>
  <c r="E119" i="6"/>
  <c r="G119" i="6" s="1"/>
  <c r="G118" i="6"/>
  <c r="G117" i="6"/>
  <c r="G116" i="6"/>
  <c r="G115" i="6"/>
  <c r="F114" i="6"/>
  <c r="E114" i="6"/>
  <c r="G114" i="6" s="1"/>
  <c r="G113" i="6"/>
  <c r="F112" i="6"/>
  <c r="F121" i="6" s="1"/>
  <c r="F133" i="6" s="1"/>
  <c r="E112" i="6"/>
  <c r="G108" i="6"/>
  <c r="G107" i="6"/>
  <c r="F106" i="6"/>
  <c r="F109" i="6" s="1"/>
  <c r="E106" i="6"/>
  <c r="G105" i="6"/>
  <c r="G103" i="6"/>
  <c r="G102" i="6"/>
  <c r="G101" i="6"/>
  <c r="F100" i="6"/>
  <c r="F104" i="6" s="1"/>
  <c r="F110" i="6" s="1"/>
  <c r="E100" i="6"/>
  <c r="G99" i="6"/>
  <c r="G98" i="6"/>
  <c r="G97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F68" i="6"/>
  <c r="E68" i="6"/>
  <c r="G68" i="6" s="1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F52" i="6"/>
  <c r="E52" i="6"/>
  <c r="G52" i="6" s="1"/>
  <c r="G51" i="6"/>
  <c r="G50" i="6"/>
  <c r="G49" i="6"/>
  <c r="G48" i="6"/>
  <c r="G47" i="6"/>
  <c r="G46" i="6"/>
  <c r="G45" i="6"/>
  <c r="F44" i="6"/>
  <c r="F95" i="6" s="1"/>
  <c r="E44" i="6"/>
  <c r="G42" i="6"/>
  <c r="G41" i="6"/>
  <c r="G40" i="6"/>
  <c r="G39" i="6"/>
  <c r="G38" i="6"/>
  <c r="G37" i="6"/>
  <c r="F36" i="6"/>
  <c r="F35" i="6" s="1"/>
  <c r="E36" i="6"/>
  <c r="G34" i="6"/>
  <c r="G33" i="6"/>
  <c r="G32" i="6"/>
  <c r="G31" i="6"/>
  <c r="G30" i="6"/>
  <c r="G29" i="6"/>
  <c r="G28" i="6"/>
  <c r="F27" i="6"/>
  <c r="E27" i="6"/>
  <c r="G27" i="6" s="1"/>
  <c r="G26" i="6"/>
  <c r="G25" i="6"/>
  <c r="G24" i="6"/>
  <c r="G23" i="6"/>
  <c r="G22" i="6"/>
  <c r="G21" i="6"/>
  <c r="F20" i="6"/>
  <c r="E20" i="6"/>
  <c r="G20" i="6" s="1"/>
  <c r="G19" i="6"/>
  <c r="G18" i="6"/>
  <c r="F17" i="6"/>
  <c r="E17" i="6"/>
  <c r="G17" i="6" s="1"/>
  <c r="G16" i="6"/>
  <c r="G15" i="6"/>
  <c r="F14" i="6"/>
  <c r="E14" i="6"/>
  <c r="G14" i="6" s="1"/>
  <c r="G13" i="6"/>
  <c r="G12" i="6"/>
  <c r="F11" i="6"/>
  <c r="E11" i="6"/>
  <c r="G11" i="6" s="1"/>
  <c r="G10" i="6"/>
  <c r="G9" i="6"/>
  <c r="G8" i="6"/>
  <c r="F7" i="6"/>
  <c r="E7" i="6"/>
  <c r="G7" i="6" s="1"/>
  <c r="F6" i="6"/>
  <c r="F43" i="6" s="1"/>
  <c r="F96" i="6" s="1"/>
  <c r="F111" i="6" s="1"/>
  <c r="F134" i="6" s="1"/>
  <c r="F136" i="6" s="1"/>
  <c r="F145" i="6" s="1"/>
  <c r="E6" i="6"/>
  <c r="G144" i="5"/>
  <c r="G143" i="5"/>
  <c r="G142" i="5"/>
  <c r="F141" i="5"/>
  <c r="E141" i="5"/>
  <c r="G141" i="5" s="1"/>
  <c r="G140" i="5"/>
  <c r="G139" i="5"/>
  <c r="F138" i="5"/>
  <c r="E138" i="5"/>
  <c r="G138" i="5" s="1"/>
  <c r="G137" i="5"/>
  <c r="G135" i="5"/>
  <c r="G131" i="5"/>
  <c r="G130" i="5"/>
  <c r="G129" i="5"/>
  <c r="G128" i="5"/>
  <c r="G127" i="5"/>
  <c r="G126" i="5"/>
  <c r="G125" i="5"/>
  <c r="G124" i="5"/>
  <c r="G123" i="5"/>
  <c r="F122" i="5"/>
  <c r="F132" i="5" s="1"/>
  <c r="E122" i="5"/>
  <c r="G120" i="5"/>
  <c r="F119" i="5"/>
  <c r="E119" i="5"/>
  <c r="G119" i="5" s="1"/>
  <c r="G118" i="5"/>
  <c r="G117" i="5"/>
  <c r="G116" i="5"/>
  <c r="G115" i="5"/>
  <c r="F114" i="5"/>
  <c r="E114" i="5"/>
  <c r="G114" i="5" s="1"/>
  <c r="G113" i="5"/>
  <c r="F112" i="5"/>
  <c r="F121" i="5" s="1"/>
  <c r="F133" i="5" s="1"/>
  <c r="E112" i="5"/>
  <c r="G108" i="5"/>
  <c r="G107" i="5"/>
  <c r="F106" i="5"/>
  <c r="F109" i="5" s="1"/>
  <c r="E106" i="5"/>
  <c r="G105" i="5"/>
  <c r="G103" i="5"/>
  <c r="G102" i="5"/>
  <c r="G101" i="5"/>
  <c r="F100" i="5"/>
  <c r="F104" i="5" s="1"/>
  <c r="F110" i="5" s="1"/>
  <c r="E100" i="5"/>
  <c r="G99" i="5"/>
  <c r="G98" i="5"/>
  <c r="G97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F68" i="5"/>
  <c r="E68" i="5"/>
  <c r="G68" i="5" s="1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F52" i="5"/>
  <c r="E52" i="5"/>
  <c r="G52" i="5" s="1"/>
  <c r="G51" i="5"/>
  <c r="G50" i="5"/>
  <c r="G49" i="5"/>
  <c r="G48" i="5"/>
  <c r="G47" i="5"/>
  <c r="G46" i="5"/>
  <c r="G45" i="5"/>
  <c r="F44" i="5"/>
  <c r="F95" i="5" s="1"/>
  <c r="E44" i="5"/>
  <c r="G42" i="5"/>
  <c r="G41" i="5"/>
  <c r="G40" i="5"/>
  <c r="G39" i="5"/>
  <c r="G38" i="5"/>
  <c r="G37" i="5"/>
  <c r="F36" i="5"/>
  <c r="E36" i="5"/>
  <c r="G36" i="5" s="1"/>
  <c r="F35" i="5"/>
  <c r="E35" i="5"/>
  <c r="G35" i="5" s="1"/>
  <c r="G34" i="5"/>
  <c r="G33" i="5"/>
  <c r="G32" i="5"/>
  <c r="G31" i="5"/>
  <c r="G30" i="5"/>
  <c r="G29" i="5"/>
  <c r="G28" i="5"/>
  <c r="F27" i="5"/>
  <c r="E27" i="5"/>
  <c r="G27" i="5" s="1"/>
  <c r="G26" i="5"/>
  <c r="G25" i="5"/>
  <c r="G24" i="5"/>
  <c r="G23" i="5"/>
  <c r="G22" i="5"/>
  <c r="G21" i="5"/>
  <c r="F20" i="5"/>
  <c r="E20" i="5"/>
  <c r="G20" i="5" s="1"/>
  <c r="G19" i="5"/>
  <c r="G18" i="5"/>
  <c r="F17" i="5"/>
  <c r="E17" i="5"/>
  <c r="G17" i="5" s="1"/>
  <c r="G16" i="5"/>
  <c r="G15" i="5"/>
  <c r="F14" i="5"/>
  <c r="E14" i="5"/>
  <c r="G14" i="5" s="1"/>
  <c r="G13" i="5"/>
  <c r="G12" i="5"/>
  <c r="F11" i="5"/>
  <c r="E11" i="5"/>
  <c r="G11" i="5" s="1"/>
  <c r="G10" i="5"/>
  <c r="G9" i="5"/>
  <c r="G8" i="5"/>
  <c r="F7" i="5"/>
  <c r="F6" i="5" s="1"/>
  <c r="F43" i="5" s="1"/>
  <c r="F96" i="5" s="1"/>
  <c r="F111" i="5" s="1"/>
  <c r="F134" i="5" s="1"/>
  <c r="F136" i="5" s="1"/>
  <c r="F145" i="5" s="1"/>
  <c r="E7" i="5"/>
  <c r="G144" i="4"/>
  <c r="G143" i="4"/>
  <c r="G142" i="4"/>
  <c r="F141" i="4"/>
  <c r="E141" i="4"/>
  <c r="G141" i="4" s="1"/>
  <c r="G140" i="4"/>
  <c r="G139" i="4"/>
  <c r="F138" i="4"/>
  <c r="E138" i="4"/>
  <c r="G138" i="4" s="1"/>
  <c r="G137" i="4"/>
  <c r="G135" i="4"/>
  <c r="G131" i="4"/>
  <c r="G130" i="4"/>
  <c r="G129" i="4"/>
  <c r="G128" i="4"/>
  <c r="G127" i="4"/>
  <c r="G126" i="4"/>
  <c r="G125" i="4"/>
  <c r="G124" i="4"/>
  <c r="G123" i="4"/>
  <c r="F122" i="4"/>
  <c r="F132" i="4" s="1"/>
  <c r="E122" i="4"/>
  <c r="G120" i="4"/>
  <c r="F119" i="4"/>
  <c r="E119" i="4"/>
  <c r="G119" i="4" s="1"/>
  <c r="G118" i="4"/>
  <c r="G117" i="4"/>
  <c r="G116" i="4"/>
  <c r="G115" i="4"/>
  <c r="F114" i="4"/>
  <c r="E114" i="4"/>
  <c r="G114" i="4" s="1"/>
  <c r="G113" i="4"/>
  <c r="F112" i="4"/>
  <c r="F121" i="4" s="1"/>
  <c r="F133" i="4" s="1"/>
  <c r="E112" i="4"/>
  <c r="G108" i="4"/>
  <c r="G107" i="4"/>
  <c r="F106" i="4"/>
  <c r="F109" i="4" s="1"/>
  <c r="E106" i="4"/>
  <c r="G105" i="4"/>
  <c r="G103" i="4"/>
  <c r="G102" i="4"/>
  <c r="G101" i="4"/>
  <c r="F100" i="4"/>
  <c r="F104" i="4" s="1"/>
  <c r="F110" i="4" s="1"/>
  <c r="E100" i="4"/>
  <c r="G99" i="4"/>
  <c r="G98" i="4"/>
  <c r="G97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F68" i="4"/>
  <c r="E68" i="4"/>
  <c r="G68" i="4" s="1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F52" i="4"/>
  <c r="E52" i="4"/>
  <c r="G52" i="4" s="1"/>
  <c r="G51" i="4"/>
  <c r="G50" i="4"/>
  <c r="G49" i="4"/>
  <c r="G48" i="4"/>
  <c r="G47" i="4"/>
  <c r="G46" i="4"/>
  <c r="G45" i="4"/>
  <c r="F44" i="4"/>
  <c r="F95" i="4" s="1"/>
  <c r="E44" i="4"/>
  <c r="G42" i="4"/>
  <c r="G41" i="4"/>
  <c r="G40" i="4"/>
  <c r="G39" i="4"/>
  <c r="G38" i="4"/>
  <c r="G37" i="4"/>
  <c r="F36" i="4"/>
  <c r="F35" i="4" s="1"/>
  <c r="E36" i="4"/>
  <c r="G36" i="4" s="1"/>
  <c r="E35" i="4"/>
  <c r="G35" i="4" s="1"/>
  <c r="G34" i="4"/>
  <c r="G33" i="4"/>
  <c r="G32" i="4"/>
  <c r="G31" i="4"/>
  <c r="G30" i="4"/>
  <c r="G29" i="4"/>
  <c r="G28" i="4"/>
  <c r="F27" i="4"/>
  <c r="E27" i="4"/>
  <c r="G27" i="4" s="1"/>
  <c r="G26" i="4"/>
  <c r="G25" i="4"/>
  <c r="G24" i="4"/>
  <c r="G23" i="4"/>
  <c r="G22" i="4"/>
  <c r="G21" i="4"/>
  <c r="F20" i="4"/>
  <c r="E20" i="4"/>
  <c r="G20" i="4" s="1"/>
  <c r="G19" i="4"/>
  <c r="G18" i="4"/>
  <c r="F17" i="4"/>
  <c r="E17" i="4"/>
  <c r="G17" i="4" s="1"/>
  <c r="G16" i="4"/>
  <c r="G15" i="4"/>
  <c r="F14" i="4"/>
  <c r="E14" i="4"/>
  <c r="G14" i="4" s="1"/>
  <c r="G13" i="4"/>
  <c r="G12" i="4"/>
  <c r="F11" i="4"/>
  <c r="E11" i="4"/>
  <c r="G11" i="4" s="1"/>
  <c r="G10" i="4"/>
  <c r="G9" i="4"/>
  <c r="G8" i="4"/>
  <c r="F7" i="4"/>
  <c r="E7" i="4"/>
  <c r="G7" i="4" s="1"/>
  <c r="F6" i="4"/>
  <c r="F43" i="4" s="1"/>
  <c r="F96" i="4" s="1"/>
  <c r="F111" i="4" s="1"/>
  <c r="F134" i="4" s="1"/>
  <c r="F136" i="4" s="1"/>
  <c r="F145" i="4" s="1"/>
  <c r="E6" i="4"/>
  <c r="G144" i="3"/>
  <c r="G143" i="3"/>
  <c r="G142" i="3"/>
  <c r="F141" i="3"/>
  <c r="E141" i="3"/>
  <c r="G141" i="3" s="1"/>
  <c r="G140" i="3"/>
  <c r="G139" i="3"/>
  <c r="F138" i="3"/>
  <c r="E138" i="3"/>
  <c r="G138" i="3" s="1"/>
  <c r="G137" i="3"/>
  <c r="G135" i="3"/>
  <c r="G131" i="3"/>
  <c r="G130" i="3"/>
  <c r="G129" i="3"/>
  <c r="G128" i="3"/>
  <c r="G127" i="3"/>
  <c r="G126" i="3"/>
  <c r="G125" i="3"/>
  <c r="G124" i="3"/>
  <c r="G123" i="3"/>
  <c r="F122" i="3"/>
  <c r="F132" i="3" s="1"/>
  <c r="E122" i="3"/>
  <c r="G120" i="3"/>
  <c r="F119" i="3"/>
  <c r="E119" i="3"/>
  <c r="G119" i="3" s="1"/>
  <c r="G118" i="3"/>
  <c r="G117" i="3"/>
  <c r="G116" i="3"/>
  <c r="G115" i="3"/>
  <c r="F114" i="3"/>
  <c r="E114" i="3"/>
  <c r="G114" i="3" s="1"/>
  <c r="G113" i="3"/>
  <c r="F112" i="3"/>
  <c r="F121" i="3" s="1"/>
  <c r="F133" i="3" s="1"/>
  <c r="E112" i="3"/>
  <c r="G108" i="3"/>
  <c r="G107" i="3"/>
  <c r="F106" i="3"/>
  <c r="F109" i="3" s="1"/>
  <c r="E106" i="3"/>
  <c r="G105" i="3"/>
  <c r="G103" i="3"/>
  <c r="G102" i="3"/>
  <c r="G101" i="3"/>
  <c r="F100" i="3"/>
  <c r="F104" i="3" s="1"/>
  <c r="F110" i="3" s="1"/>
  <c r="E100" i="3"/>
  <c r="G99" i="3"/>
  <c r="G98" i="3"/>
  <c r="G97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F68" i="3"/>
  <c r="E68" i="3"/>
  <c r="G68" i="3" s="1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F52" i="3"/>
  <c r="E52" i="3"/>
  <c r="G52" i="3" s="1"/>
  <c r="G51" i="3"/>
  <c r="G50" i="3"/>
  <c r="G49" i="3"/>
  <c r="G48" i="3"/>
  <c r="G47" i="3"/>
  <c r="G46" i="3"/>
  <c r="G45" i="3"/>
  <c r="F44" i="3"/>
  <c r="F95" i="3" s="1"/>
  <c r="E44" i="3"/>
  <c r="G42" i="3"/>
  <c r="G41" i="3"/>
  <c r="G40" i="3"/>
  <c r="G39" i="3"/>
  <c r="G38" i="3"/>
  <c r="G37" i="3"/>
  <c r="F36" i="3"/>
  <c r="E36" i="3"/>
  <c r="F35" i="3"/>
  <c r="G34" i="3"/>
  <c r="G33" i="3"/>
  <c r="G32" i="3"/>
  <c r="G31" i="3"/>
  <c r="G30" i="3"/>
  <c r="G29" i="3"/>
  <c r="G28" i="3"/>
  <c r="F27" i="3"/>
  <c r="E27" i="3"/>
  <c r="G27" i="3" s="1"/>
  <c r="G26" i="3"/>
  <c r="G25" i="3"/>
  <c r="G24" i="3"/>
  <c r="G23" i="3"/>
  <c r="G22" i="3"/>
  <c r="G21" i="3"/>
  <c r="F20" i="3"/>
  <c r="E20" i="3"/>
  <c r="G20" i="3" s="1"/>
  <c r="G19" i="3"/>
  <c r="G18" i="3"/>
  <c r="F17" i="3"/>
  <c r="E17" i="3"/>
  <c r="G17" i="3" s="1"/>
  <c r="G16" i="3"/>
  <c r="G15" i="3"/>
  <c r="F14" i="3"/>
  <c r="E14" i="3"/>
  <c r="G14" i="3" s="1"/>
  <c r="G13" i="3"/>
  <c r="G12" i="3"/>
  <c r="F11" i="3"/>
  <c r="E11" i="3"/>
  <c r="G11" i="3" s="1"/>
  <c r="G10" i="3"/>
  <c r="G9" i="3"/>
  <c r="G8" i="3"/>
  <c r="F7" i="3"/>
  <c r="E7" i="3"/>
  <c r="G7" i="3" s="1"/>
  <c r="F6" i="3"/>
  <c r="F43" i="3" s="1"/>
  <c r="F96" i="3" s="1"/>
  <c r="F111" i="3" s="1"/>
  <c r="F134" i="3" s="1"/>
  <c r="F136" i="3" s="1"/>
  <c r="F145" i="3" s="1"/>
  <c r="E6" i="3"/>
  <c r="G144" i="2"/>
  <c r="G143" i="2"/>
  <c r="G142" i="2"/>
  <c r="F141" i="2"/>
  <c r="E141" i="2"/>
  <c r="G141" i="2" s="1"/>
  <c r="G140" i="2"/>
  <c r="G139" i="2"/>
  <c r="F138" i="2"/>
  <c r="E138" i="2"/>
  <c r="G138" i="2" s="1"/>
  <c r="G137" i="2"/>
  <c r="G135" i="2"/>
  <c r="G131" i="2"/>
  <c r="G130" i="2"/>
  <c r="G129" i="2"/>
  <c r="G128" i="2"/>
  <c r="G127" i="2"/>
  <c r="G126" i="2"/>
  <c r="G125" i="2"/>
  <c r="G124" i="2"/>
  <c r="G123" i="2"/>
  <c r="F122" i="2"/>
  <c r="F132" i="2" s="1"/>
  <c r="E122" i="2"/>
  <c r="G120" i="2"/>
  <c r="F119" i="2"/>
  <c r="E119" i="2"/>
  <c r="G119" i="2" s="1"/>
  <c r="G118" i="2"/>
  <c r="G117" i="2"/>
  <c r="G116" i="2"/>
  <c r="G115" i="2"/>
  <c r="F114" i="2"/>
  <c r="E114" i="2"/>
  <c r="G114" i="2" s="1"/>
  <c r="G113" i="2"/>
  <c r="F112" i="2"/>
  <c r="F121" i="2" s="1"/>
  <c r="F133" i="2" s="1"/>
  <c r="E112" i="2"/>
  <c r="G108" i="2"/>
  <c r="G107" i="2"/>
  <c r="F106" i="2"/>
  <c r="F109" i="2" s="1"/>
  <c r="E106" i="2"/>
  <c r="G105" i="2"/>
  <c r="G103" i="2"/>
  <c r="G102" i="2"/>
  <c r="G101" i="2"/>
  <c r="F100" i="2"/>
  <c r="E100" i="2"/>
  <c r="E104" i="2" s="1"/>
  <c r="G99" i="2"/>
  <c r="G98" i="2"/>
  <c r="G97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F68" i="2"/>
  <c r="E68" i="2"/>
  <c r="G68" i="2" s="1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F52" i="2"/>
  <c r="E52" i="2"/>
  <c r="G52" i="2" s="1"/>
  <c r="G51" i="2"/>
  <c r="G50" i="2"/>
  <c r="G49" i="2"/>
  <c r="G48" i="2"/>
  <c r="G47" i="2"/>
  <c r="G46" i="2"/>
  <c r="G45" i="2"/>
  <c r="F44" i="2"/>
  <c r="F95" i="2" s="1"/>
  <c r="E44" i="2"/>
  <c r="G42" i="2"/>
  <c r="G41" i="2"/>
  <c r="G40" i="2"/>
  <c r="G39" i="2"/>
  <c r="G38" i="2"/>
  <c r="G37" i="2"/>
  <c r="F36" i="2"/>
  <c r="F35" i="2" s="1"/>
  <c r="E36" i="2"/>
  <c r="G34" i="2"/>
  <c r="G33" i="2"/>
  <c r="G32" i="2"/>
  <c r="G31" i="2"/>
  <c r="G30" i="2"/>
  <c r="G29" i="2"/>
  <c r="G28" i="2"/>
  <c r="F27" i="2"/>
  <c r="E27" i="2"/>
  <c r="G27" i="2" s="1"/>
  <c r="G26" i="2"/>
  <c r="G25" i="2"/>
  <c r="G24" i="2"/>
  <c r="G23" i="2"/>
  <c r="G22" i="2"/>
  <c r="G21" i="2"/>
  <c r="F20" i="2"/>
  <c r="E20" i="2"/>
  <c r="G20" i="2" s="1"/>
  <c r="G19" i="2"/>
  <c r="G18" i="2"/>
  <c r="F17" i="2"/>
  <c r="E17" i="2"/>
  <c r="G17" i="2" s="1"/>
  <c r="G16" i="2"/>
  <c r="G15" i="2"/>
  <c r="F14" i="2"/>
  <c r="E14" i="2"/>
  <c r="G14" i="2" s="1"/>
  <c r="G13" i="2"/>
  <c r="G12" i="2"/>
  <c r="F11" i="2"/>
  <c r="E11" i="2"/>
  <c r="G11" i="2" s="1"/>
  <c r="G10" i="2"/>
  <c r="G9" i="2"/>
  <c r="G8" i="2"/>
  <c r="F7" i="2"/>
  <c r="E7" i="2"/>
  <c r="G7" i="2" s="1"/>
  <c r="F6" i="2"/>
  <c r="F43" i="2" s="1"/>
  <c r="F96" i="2" s="1"/>
  <c r="E6" i="2"/>
  <c r="G144" i="1"/>
  <c r="G143" i="1"/>
  <c r="G142" i="1"/>
  <c r="F141" i="1"/>
  <c r="E141" i="1"/>
  <c r="G141" i="1" s="1"/>
  <c r="G140" i="1"/>
  <c r="G139" i="1"/>
  <c r="F138" i="1"/>
  <c r="E138" i="1"/>
  <c r="G138" i="1" s="1"/>
  <c r="G137" i="1"/>
  <c r="G135" i="1"/>
  <c r="G131" i="1"/>
  <c r="G130" i="1"/>
  <c r="G129" i="1"/>
  <c r="G128" i="1"/>
  <c r="G127" i="1"/>
  <c r="G126" i="1"/>
  <c r="G125" i="1"/>
  <c r="G124" i="1"/>
  <c r="G123" i="1"/>
  <c r="F122" i="1"/>
  <c r="F132" i="1" s="1"/>
  <c r="E122" i="1"/>
  <c r="G120" i="1"/>
  <c r="F119" i="1"/>
  <c r="E119" i="1"/>
  <c r="G119" i="1" s="1"/>
  <c r="G118" i="1"/>
  <c r="G117" i="1"/>
  <c r="G116" i="1"/>
  <c r="G115" i="1"/>
  <c r="F114" i="1"/>
  <c r="E114" i="1"/>
  <c r="G114" i="1" s="1"/>
  <c r="G113" i="1"/>
  <c r="F112" i="1"/>
  <c r="F121" i="1" s="1"/>
  <c r="F133" i="1" s="1"/>
  <c r="E112" i="1"/>
  <c r="G108" i="1"/>
  <c r="G107" i="1"/>
  <c r="F106" i="1"/>
  <c r="F109" i="1" s="1"/>
  <c r="E106" i="1"/>
  <c r="G105" i="1"/>
  <c r="G103" i="1"/>
  <c r="G102" i="1"/>
  <c r="G101" i="1"/>
  <c r="F100" i="1"/>
  <c r="F104" i="1" s="1"/>
  <c r="F110" i="1" s="1"/>
  <c r="E100" i="1"/>
  <c r="G99" i="1"/>
  <c r="G98" i="1"/>
  <c r="G97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F68" i="1"/>
  <c r="E68" i="1"/>
  <c r="G68" i="1" s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F52" i="1"/>
  <c r="E52" i="1"/>
  <c r="G52" i="1" s="1"/>
  <c r="G51" i="1"/>
  <c r="G50" i="1"/>
  <c r="G49" i="1"/>
  <c r="G48" i="1"/>
  <c r="G47" i="1"/>
  <c r="G46" i="1"/>
  <c r="G45" i="1"/>
  <c r="F44" i="1"/>
  <c r="F95" i="1" s="1"/>
  <c r="E44" i="1"/>
  <c r="G42" i="1"/>
  <c r="G41" i="1"/>
  <c r="G40" i="1"/>
  <c r="G39" i="1"/>
  <c r="G38" i="1"/>
  <c r="G37" i="1"/>
  <c r="F36" i="1"/>
  <c r="F35" i="1" s="1"/>
  <c r="E36" i="1"/>
  <c r="G36" i="1" s="1"/>
  <c r="E35" i="1"/>
  <c r="G35" i="1" s="1"/>
  <c r="G34" i="1"/>
  <c r="G33" i="1"/>
  <c r="G32" i="1"/>
  <c r="G31" i="1"/>
  <c r="G30" i="1"/>
  <c r="G29" i="1"/>
  <c r="G28" i="1"/>
  <c r="F27" i="1"/>
  <c r="E27" i="1"/>
  <c r="G27" i="1" s="1"/>
  <c r="G26" i="1"/>
  <c r="G25" i="1"/>
  <c r="G24" i="1"/>
  <c r="G23" i="1"/>
  <c r="G22" i="1"/>
  <c r="G21" i="1"/>
  <c r="F20" i="1"/>
  <c r="E20" i="1"/>
  <c r="G20" i="1" s="1"/>
  <c r="G19" i="1"/>
  <c r="G18" i="1"/>
  <c r="F17" i="1"/>
  <c r="E17" i="1"/>
  <c r="G17" i="1" s="1"/>
  <c r="G16" i="1"/>
  <c r="G15" i="1"/>
  <c r="F14" i="1"/>
  <c r="E14" i="1"/>
  <c r="G14" i="1" s="1"/>
  <c r="G13" i="1"/>
  <c r="G12" i="1"/>
  <c r="F11" i="1"/>
  <c r="E11" i="1"/>
  <c r="G11" i="1" s="1"/>
  <c r="G10" i="1"/>
  <c r="G9" i="1"/>
  <c r="G8" i="1"/>
  <c r="F7" i="1"/>
  <c r="F6" i="1" s="1"/>
  <c r="F43" i="1" s="1"/>
  <c r="F96" i="1" s="1"/>
  <c r="F111" i="1" s="1"/>
  <c r="F134" i="1" s="1"/>
  <c r="F136" i="1" s="1"/>
  <c r="F145" i="1" s="1"/>
  <c r="E7" i="1"/>
  <c r="E132" i="9" l="1"/>
  <c r="G132" i="9" s="1"/>
  <c r="G122" i="9"/>
  <c r="E121" i="9"/>
  <c r="G112" i="9"/>
  <c r="E109" i="9"/>
  <c r="G109" i="9" s="1"/>
  <c r="G106" i="9"/>
  <c r="E104" i="9"/>
  <c r="G100" i="9"/>
  <c r="E95" i="9"/>
  <c r="G95" i="9" s="1"/>
  <c r="G44" i="9"/>
  <c r="E35" i="9"/>
  <c r="G35" i="9" s="1"/>
  <c r="G36" i="9"/>
  <c r="E43" i="9"/>
  <c r="G6" i="9"/>
  <c r="E132" i="8"/>
  <c r="G132" i="8" s="1"/>
  <c r="G122" i="8"/>
  <c r="G112" i="8"/>
  <c r="E121" i="8"/>
  <c r="E109" i="8"/>
  <c r="G109" i="8" s="1"/>
  <c r="G106" i="8"/>
  <c r="G100" i="8"/>
  <c r="E104" i="8"/>
  <c r="E95" i="8"/>
  <c r="G95" i="8" s="1"/>
  <c r="G44" i="8"/>
  <c r="G36" i="8"/>
  <c r="E35" i="8"/>
  <c r="G35" i="8" s="1"/>
  <c r="G6" i="8"/>
  <c r="E43" i="8"/>
  <c r="E132" i="7"/>
  <c r="G132" i="7" s="1"/>
  <c r="G122" i="7"/>
  <c r="E121" i="7"/>
  <c r="G112" i="7"/>
  <c r="G106" i="7"/>
  <c r="E109" i="7"/>
  <c r="G109" i="7" s="1"/>
  <c r="E104" i="7"/>
  <c r="G100" i="7"/>
  <c r="G44" i="7"/>
  <c r="E95" i="7"/>
  <c r="G95" i="7" s="1"/>
  <c r="E43" i="7"/>
  <c r="G6" i="7"/>
  <c r="G122" i="6"/>
  <c r="E132" i="6"/>
  <c r="G132" i="6" s="1"/>
  <c r="G112" i="6"/>
  <c r="E121" i="6"/>
  <c r="G106" i="6"/>
  <c r="E109" i="6"/>
  <c r="G109" i="6" s="1"/>
  <c r="E104" i="6"/>
  <c r="G100" i="6"/>
  <c r="G44" i="6"/>
  <c r="E95" i="6"/>
  <c r="G95" i="6" s="1"/>
  <c r="E35" i="6"/>
  <c r="G35" i="6" s="1"/>
  <c r="G36" i="6"/>
  <c r="E43" i="6"/>
  <c r="G6" i="6"/>
  <c r="G122" i="5"/>
  <c r="E132" i="5"/>
  <c r="G132" i="5" s="1"/>
  <c r="G112" i="5"/>
  <c r="E121" i="5"/>
  <c r="E109" i="5"/>
  <c r="G109" i="5" s="1"/>
  <c r="G106" i="5"/>
  <c r="E104" i="5"/>
  <c r="G100" i="5"/>
  <c r="E95" i="5"/>
  <c r="G95" i="5" s="1"/>
  <c r="G44" i="5"/>
  <c r="G7" i="5"/>
  <c r="E6" i="5"/>
  <c r="E132" i="4"/>
  <c r="G132" i="4" s="1"/>
  <c r="G122" i="4"/>
  <c r="E121" i="4"/>
  <c r="G112" i="4"/>
  <c r="G106" i="4"/>
  <c r="E109" i="4"/>
  <c r="G109" i="4" s="1"/>
  <c r="G100" i="4"/>
  <c r="E104" i="4"/>
  <c r="G44" i="4"/>
  <c r="E95" i="4"/>
  <c r="G95" i="4" s="1"/>
  <c r="G6" i="4"/>
  <c r="E43" i="4"/>
  <c r="G122" i="3"/>
  <c r="E132" i="3"/>
  <c r="G132" i="3" s="1"/>
  <c r="E121" i="3"/>
  <c r="G112" i="3"/>
  <c r="E109" i="3"/>
  <c r="G109" i="3" s="1"/>
  <c r="G106" i="3"/>
  <c r="E104" i="3"/>
  <c r="G100" i="3"/>
  <c r="E95" i="3"/>
  <c r="G95" i="3" s="1"/>
  <c r="G44" i="3"/>
  <c r="E35" i="3"/>
  <c r="G35" i="3" s="1"/>
  <c r="G36" i="3"/>
  <c r="G6" i="3"/>
  <c r="E43" i="3"/>
  <c r="G122" i="2"/>
  <c r="E132" i="2"/>
  <c r="G132" i="2" s="1"/>
  <c r="G112" i="2"/>
  <c r="E121" i="2"/>
  <c r="E109" i="2"/>
  <c r="G109" i="2" s="1"/>
  <c r="G106" i="2"/>
  <c r="G100" i="2"/>
  <c r="F104" i="2"/>
  <c r="F110" i="2" s="1"/>
  <c r="F111" i="2" s="1"/>
  <c r="F134" i="2" s="1"/>
  <c r="F136" i="2" s="1"/>
  <c r="F145" i="2" s="1"/>
  <c r="G104" i="2"/>
  <c r="E110" i="2"/>
  <c r="G110" i="2" s="1"/>
  <c r="E95" i="2"/>
  <c r="G95" i="2" s="1"/>
  <c r="G44" i="2"/>
  <c r="G36" i="2"/>
  <c r="E35" i="2"/>
  <c r="G35" i="2" s="1"/>
  <c r="G6" i="2"/>
  <c r="E43" i="2"/>
  <c r="E132" i="1"/>
  <c r="G132" i="1" s="1"/>
  <c r="G122" i="1"/>
  <c r="E121" i="1"/>
  <c r="G112" i="1"/>
  <c r="E109" i="1"/>
  <c r="G109" i="1" s="1"/>
  <c r="G106" i="1"/>
  <c r="E104" i="1"/>
  <c r="G100" i="1"/>
  <c r="G44" i="1"/>
  <c r="E95" i="1"/>
  <c r="G95" i="1" s="1"/>
  <c r="G7" i="1"/>
  <c r="E6" i="1"/>
  <c r="E133" i="9" l="1"/>
  <c r="G133" i="9" s="1"/>
  <c r="G121" i="9"/>
  <c r="E110" i="9"/>
  <c r="G110" i="9" s="1"/>
  <c r="G104" i="9"/>
  <c r="G43" i="9"/>
  <c r="E96" i="9"/>
  <c r="E133" i="8"/>
  <c r="G133" i="8" s="1"/>
  <c r="G121" i="8"/>
  <c r="G104" i="8"/>
  <c r="E110" i="8"/>
  <c r="G110" i="8" s="1"/>
  <c r="G43" i="8"/>
  <c r="E96" i="8"/>
  <c r="E133" i="7"/>
  <c r="G133" i="7" s="1"/>
  <c r="G121" i="7"/>
  <c r="E110" i="7"/>
  <c r="G110" i="7" s="1"/>
  <c r="G104" i="7"/>
  <c r="E96" i="7"/>
  <c r="G43" i="7"/>
  <c r="G121" i="6"/>
  <c r="E133" i="6"/>
  <c r="G133" i="6" s="1"/>
  <c r="G104" i="6"/>
  <c r="E110" i="6"/>
  <c r="G110" i="6" s="1"/>
  <c r="G43" i="6"/>
  <c r="E96" i="6"/>
  <c r="G121" i="5"/>
  <c r="E133" i="5"/>
  <c r="G133" i="5" s="1"/>
  <c r="E110" i="5"/>
  <c r="G110" i="5" s="1"/>
  <c r="G104" i="5"/>
  <c r="G6" i="5"/>
  <c r="E43" i="5"/>
  <c r="E133" i="4"/>
  <c r="G133" i="4" s="1"/>
  <c r="G121" i="4"/>
  <c r="G104" i="4"/>
  <c r="E110" i="4"/>
  <c r="G110" i="4" s="1"/>
  <c r="G43" i="4"/>
  <c r="E96" i="4"/>
  <c r="E133" i="3"/>
  <c r="G133" i="3" s="1"/>
  <c r="G121" i="3"/>
  <c r="E110" i="3"/>
  <c r="G110" i="3" s="1"/>
  <c r="G104" i="3"/>
  <c r="E96" i="3"/>
  <c r="G43" i="3"/>
  <c r="G121" i="2"/>
  <c r="E133" i="2"/>
  <c r="G133" i="2" s="1"/>
  <c r="E96" i="2"/>
  <c r="G43" i="2"/>
  <c r="E133" i="1"/>
  <c r="G133" i="1" s="1"/>
  <c r="G121" i="1"/>
  <c r="G104" i="1"/>
  <c r="E110" i="1"/>
  <c r="G110" i="1" s="1"/>
  <c r="E43" i="1"/>
  <c r="G6" i="1"/>
  <c r="G96" i="9" l="1"/>
  <c r="E111" i="9"/>
  <c r="E111" i="8"/>
  <c r="G96" i="8"/>
  <c r="E111" i="7"/>
  <c r="G96" i="7"/>
  <c r="G96" i="6"/>
  <c r="E111" i="6"/>
  <c r="E96" i="5"/>
  <c r="G43" i="5"/>
  <c r="E111" i="4"/>
  <c r="G96" i="4"/>
  <c r="E111" i="3"/>
  <c r="G96" i="3"/>
  <c r="E111" i="2"/>
  <c r="G96" i="2"/>
  <c r="E96" i="1"/>
  <c r="G43" i="1"/>
  <c r="G111" i="9" l="1"/>
  <c r="E134" i="9"/>
  <c r="E134" i="8"/>
  <c r="G111" i="8"/>
  <c r="E134" i="7"/>
  <c r="G111" i="7"/>
  <c r="G111" i="6"/>
  <c r="E134" i="6"/>
  <c r="E111" i="5"/>
  <c r="G96" i="5"/>
  <c r="G111" i="4"/>
  <c r="E134" i="4"/>
  <c r="G111" i="3"/>
  <c r="E134" i="3"/>
  <c r="G111" i="2"/>
  <c r="E134" i="2"/>
  <c r="G96" i="1"/>
  <c r="E111" i="1"/>
  <c r="G134" i="9" l="1"/>
  <c r="E136" i="9"/>
  <c r="G134" i="8"/>
  <c r="E136" i="8"/>
  <c r="E136" i="7"/>
  <c r="G134" i="7"/>
  <c r="G134" i="6"/>
  <c r="E136" i="6"/>
  <c r="G111" i="5"/>
  <c r="E134" i="5"/>
  <c r="G134" i="4"/>
  <c r="E136" i="4"/>
  <c r="G134" i="3"/>
  <c r="E136" i="3"/>
  <c r="G134" i="2"/>
  <c r="E136" i="2"/>
  <c r="G111" i="1"/>
  <c r="E134" i="1"/>
  <c r="G136" i="9" l="1"/>
  <c r="E145" i="9"/>
  <c r="G145" i="9" s="1"/>
  <c r="E145" i="8"/>
  <c r="G145" i="8" s="1"/>
  <c r="G136" i="8"/>
  <c r="G136" i="7"/>
  <c r="E145" i="7"/>
  <c r="G145" i="7" s="1"/>
  <c r="G136" i="6"/>
  <c r="E145" i="6"/>
  <c r="G145" i="6" s="1"/>
  <c r="G134" i="5"/>
  <c r="E136" i="5"/>
  <c r="G136" i="4"/>
  <c r="E145" i="4"/>
  <c r="G145" i="4" s="1"/>
  <c r="G136" i="3"/>
  <c r="E145" i="3"/>
  <c r="G145" i="3" s="1"/>
  <c r="G136" i="2"/>
  <c r="E145" i="2"/>
  <c r="G145" i="2" s="1"/>
  <c r="E136" i="1"/>
  <c r="G134" i="1"/>
  <c r="E145" i="5" l="1"/>
  <c r="G145" i="5" s="1"/>
  <c r="G136" i="5"/>
  <c r="E145" i="1"/>
  <c r="G145" i="1" s="1"/>
  <c r="G136" i="1"/>
</calcChain>
</file>

<file path=xl/sharedStrings.xml><?xml version="1.0" encoding="utf-8"?>
<sst xmlns="http://schemas.openxmlformats.org/spreadsheetml/2006/main" count="1422" uniqueCount="150">
  <si>
    <t>第二号第四様式（第二十三条第四項関係）</t>
    <rPh sb="0" eb="1">
      <t>ダイ</t>
    </rPh>
    <rPh sb="1" eb="2">
      <t>ニ</t>
    </rPh>
    <rPh sb="2" eb="3">
      <t>ゴウ</t>
    </rPh>
    <rPh sb="3" eb="4">
      <t>ダイ</t>
    </rPh>
    <rPh sb="4" eb="5">
      <t>ヨン</t>
    </rPh>
    <rPh sb="5" eb="7">
      <t>ヨウシキ</t>
    </rPh>
    <phoneticPr fontId="4"/>
  </si>
  <si>
    <t>特別養護老人ホームやすらぎ園拠点区分  事業活動計算書</t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</si>
  <si>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</si>
  <si>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</si>
  <si>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</si>
  <si>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当年度決算(A)</t>
    <rPh sb="0" eb="1">
      <t>トウ</t>
    </rPh>
    <rPh sb="1" eb="3">
      <t>ネンド</t>
    </rPh>
    <rPh sb="3" eb="5">
      <t>ケッサン</t>
    </rPh>
    <phoneticPr fontId="4"/>
  </si>
  <si>
    <t>前年度決算(B)</t>
    <rPh sb="0" eb="3">
      <t>ゼンネンド</t>
    </rPh>
    <rPh sb="3" eb="5">
      <t>ケッサン</t>
    </rPh>
    <phoneticPr fontId="4"/>
  </si>
  <si>
    <t>増減(A)-(B)</t>
    <phoneticPr fontId="4"/>
  </si>
  <si>
    <t>サービス活動増減の部</t>
  </si>
  <si>
    <t>収益</t>
  </si>
  <si>
    <t>介護保険事業収益</t>
  </si>
  <si>
    <t>　施設介護料収益</t>
  </si>
  <si>
    <t>　　介護報酬収益</t>
  </si>
  <si>
    <t>　　利用者負担金収益（公費）</t>
  </si>
  <si>
    <t>　　利用者負担金収益（一般）</t>
  </si>
  <si>
    <t>　居宅介護料収益</t>
  </si>
  <si>
    <t>　　介護負担金収益（一般）</t>
  </si>
  <si>
    <t>　地域密着型介護料収益</t>
  </si>
  <si>
    <t>　居宅介護支援介護料収益</t>
  </si>
  <si>
    <t>　　居宅介護支援介護料収益</t>
  </si>
  <si>
    <t>　　介護予防支援介護料収益</t>
  </si>
  <si>
    <t>　利用者等利用料収益</t>
  </si>
  <si>
    <t>　　食費収益（公費）</t>
  </si>
  <si>
    <t>　　食費収益（一般）</t>
  </si>
  <si>
    <t>　　居住費収益（公費）</t>
  </si>
  <si>
    <t>　　居住費収益（一般）</t>
  </si>
  <si>
    <t>　　日常生活費収益</t>
  </si>
  <si>
    <t>　　その他の利用料収益</t>
  </si>
  <si>
    <t>　その他の事業収益</t>
  </si>
  <si>
    <t>　　補助金事業収益（公費）</t>
  </si>
  <si>
    <t>　　補助金事業収益（一般）</t>
  </si>
  <si>
    <t>　　市町村特別事業収益（公費）</t>
  </si>
  <si>
    <t>　　市町村特別事業収益（一般）</t>
  </si>
  <si>
    <t>　　受託事業収益（公費）</t>
  </si>
  <si>
    <t>　　受託事業収益（一般）</t>
  </si>
  <si>
    <t>　　その他の事業収益</t>
  </si>
  <si>
    <t>老人福祉事業収益</t>
  </si>
  <si>
    <t>　運営事業収益</t>
  </si>
  <si>
    <t>　　管理費収益</t>
  </si>
  <si>
    <t>経常経費寄附金収益</t>
  </si>
  <si>
    <t>サービス活動収益計（１）</t>
  </si>
  <si>
    <t>費用</t>
  </si>
  <si>
    <t>人件費</t>
  </si>
  <si>
    <t>　役員報酬</t>
  </si>
  <si>
    <t>　職員給料</t>
  </si>
  <si>
    <t>　職員賞与</t>
  </si>
  <si>
    <t>　非常勤職員給与</t>
  </si>
  <si>
    <t>　派遣職員費</t>
  </si>
  <si>
    <t>　退職給付費用</t>
  </si>
  <si>
    <t>　法定福利費</t>
  </si>
  <si>
    <t>事業費</t>
  </si>
  <si>
    <t>　給食費</t>
  </si>
  <si>
    <t>　介護用品費</t>
  </si>
  <si>
    <t>　医薬品費</t>
  </si>
  <si>
    <t>　保健衛生費</t>
  </si>
  <si>
    <t>　医療費</t>
  </si>
  <si>
    <t>　被服費</t>
  </si>
  <si>
    <t>　教養娯楽費</t>
  </si>
  <si>
    <t>　水道光熱費</t>
  </si>
  <si>
    <t>　燃料費</t>
  </si>
  <si>
    <t>　消耗器具備品費</t>
  </si>
  <si>
    <t>　保険料</t>
  </si>
  <si>
    <t>　賃借料</t>
  </si>
  <si>
    <t>　車輌費</t>
  </si>
  <si>
    <t>　事業修繕費</t>
  </si>
  <si>
    <t>　雑費</t>
  </si>
  <si>
    <t>事務費</t>
  </si>
  <si>
    <t>　福利厚生費</t>
  </si>
  <si>
    <t>　職員被服費</t>
  </si>
  <si>
    <t>　旅費交通費</t>
  </si>
  <si>
    <t>　研修研究費</t>
  </si>
  <si>
    <t>　事務消耗品費</t>
  </si>
  <si>
    <t>　印刷製本費</t>
  </si>
  <si>
    <t>　修繕費</t>
  </si>
  <si>
    <t>　通信運搬費</t>
  </si>
  <si>
    <t>　会議費</t>
  </si>
  <si>
    <t>　広報費</t>
  </si>
  <si>
    <t>　業務委託費</t>
  </si>
  <si>
    <t>　手数料</t>
  </si>
  <si>
    <t>　土地・建物賃借料</t>
  </si>
  <si>
    <t>　租税公課</t>
  </si>
  <si>
    <t>　保守料</t>
  </si>
  <si>
    <t>　渉外費</t>
  </si>
  <si>
    <t>　諸会費</t>
  </si>
  <si>
    <t>利用者負担軽減額</t>
  </si>
  <si>
    <t>減価償却費</t>
  </si>
  <si>
    <t>国庫補助金等特別積立金取崩額</t>
  </si>
  <si>
    <t>徴収不能額</t>
  </si>
  <si>
    <t>サービス活動費用計（２）</t>
  </si>
  <si>
    <t>サービス活動増減差額（３）＝（１）－（２）</t>
  </si>
  <si>
    <t>サービス活動外増減の部</t>
  </si>
  <si>
    <t>借入金利息補助金収益</t>
  </si>
  <si>
    <t>受取利息配当金収益</t>
  </si>
  <si>
    <t>投資有価証券評価益</t>
  </si>
  <si>
    <t>その他のサービス活動外収益</t>
  </si>
  <si>
    <t>　受入研修費収益</t>
  </si>
  <si>
    <t>　利用者等外給食収益</t>
  </si>
  <si>
    <t>　雑収益</t>
  </si>
  <si>
    <t>サービス活動外収益計（４）</t>
  </si>
  <si>
    <t>支払利息</t>
  </si>
  <si>
    <t>その他のサービス活動外費用</t>
  </si>
  <si>
    <t>　利用者等外給食費</t>
  </si>
  <si>
    <t>　雑損失</t>
  </si>
  <si>
    <t>サービス活動外費用計（５）</t>
  </si>
  <si>
    <t>サービス活動外増減差額（６）＝（４）－（５）</t>
  </si>
  <si>
    <t>経常増減差額（７）＝（３）＋（６）</t>
  </si>
  <si>
    <t>特別増減の部</t>
  </si>
  <si>
    <t>施設整備等補助金収益</t>
  </si>
  <si>
    <t>　施設整備等補助金収益</t>
  </si>
  <si>
    <t>施設整備等寄附金収益</t>
  </si>
  <si>
    <t>　施設整備等寄附金収益</t>
  </si>
  <si>
    <t>サービス区分間繰入金収益</t>
  </si>
  <si>
    <t>事業区分間繰入金収益</t>
  </si>
  <si>
    <t>拠点区分間繰入金収益</t>
  </si>
  <si>
    <t>その他の特別収益</t>
  </si>
  <si>
    <t>　貸倒引当金戻入益</t>
  </si>
  <si>
    <t>特別収益計（８）</t>
  </si>
  <si>
    <t>固定資産売却損・処分損</t>
  </si>
  <si>
    <t>　建物売却損・処分損</t>
  </si>
  <si>
    <t>　車輌運搬具売却損・処分損</t>
  </si>
  <si>
    <t>　器具及び備品売却損・処分損</t>
  </si>
  <si>
    <t>　その他の固定資産売却損・処分損</t>
  </si>
  <si>
    <t>国庫補助金等特別積立金積立額</t>
  </si>
  <si>
    <t>サービス区分間繰入金費用</t>
  </si>
  <si>
    <t>事業区分間繰入金費用</t>
  </si>
  <si>
    <t>拠点区分間繰入金費用</t>
  </si>
  <si>
    <t>その他の特別損失</t>
  </si>
  <si>
    <t>特別費用計（９）</t>
  </si>
  <si>
    <t>特別増減差額（１０）＝（８）－（９）</t>
  </si>
  <si>
    <t>当期活動増減差額（１１）＝（７）＋（１０）</t>
  </si>
  <si>
    <t>繰越活動増減差額の部</t>
  </si>
  <si>
    <t>前期繰越活動増減差額（１２）</t>
  </si>
  <si>
    <t>当期末繰越活動増減差額（１３）＝（１１）＋（１２）</t>
  </si>
  <si>
    <t>基本金取崩額（１４）</t>
  </si>
  <si>
    <t>その他の積立金取崩額（１５）</t>
  </si>
  <si>
    <t>　人件費積立金取崩額</t>
  </si>
  <si>
    <t>　長期預り金積立金取崩額</t>
  </si>
  <si>
    <t>その他の積立金積立額（１６）</t>
  </si>
  <si>
    <t>　修繕積立金積立額</t>
  </si>
  <si>
    <t>　人件費積立金積立額</t>
  </si>
  <si>
    <t>　長期預り金積立金積立額</t>
  </si>
  <si>
    <t>次期繰越活動増減差額（１７）＝（１３）＋（１４）＋（１５）－（１６）</t>
  </si>
  <si>
    <t>ケアハウスやすらぎ拠点区分  事業活動計算書</t>
    <phoneticPr fontId="4"/>
  </si>
  <si>
    <t>グループホームむつみあい拠点区分  事業活動計算書</t>
    <phoneticPr fontId="4"/>
  </si>
  <si>
    <t>本部拠点区分  事業活動計算書</t>
    <phoneticPr fontId="4"/>
  </si>
  <si>
    <t>訪問入浴介護事業拠点区分  事業活動計算書</t>
    <phoneticPr fontId="4"/>
  </si>
  <si>
    <t>老人居宅介護支援事業拠点区分  事業活動計算書</t>
    <phoneticPr fontId="4"/>
  </si>
  <si>
    <t>地域支援事業拠点区分  事業活動計算書</t>
    <phoneticPr fontId="4"/>
  </si>
  <si>
    <t>グループホームなごみ筒井拠点区分  事業活動計算書</t>
    <phoneticPr fontId="4"/>
  </si>
  <si>
    <t>法人後見事業拠点区分  事業活動計算書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</si>
</sst>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2" applyFont="1" applyBorder="1" applyAlignment="1">
      <alignment horizontal="left" vertical="center" textRotation="255"/>
    </xf>
    <xf numFmtId="0" fontId="7" fillId="0" borderId="2" xfId="2" applyFont="1" applyBorder="1" applyAlignment="1">
      <alignment horizontal="left" vertical="top" shrinkToFit="1"/>
    </xf>
    <xf numFmtId="176" fontId="9" fillId="0" borderId="2" xfId="2" applyNumberFormat="1" applyFont="1" applyBorder="1" applyAlignment="1" applyProtection="1">
      <alignment vertical="top" shrinkToFit="1"/>
      <protection locked="0"/>
    </xf>
    <xf numFmtId="0" fontId="7" fillId="0" borderId="3" xfId="2" applyFont="1" applyBorder="1" applyAlignment="1">
      <alignment horizontal="left" vertical="center" textRotation="255"/>
    </xf>
    <xf numFmtId="0" fontId="7" fillId="0" borderId="3" xfId="2" applyFont="1" applyBorder="1" applyAlignment="1">
      <alignment horizontal="left"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0" fontId="7" fillId="0" borderId="4" xfId="2" applyFont="1" applyBorder="1" applyAlignment="1">
      <alignment horizontal="left" vertical="center" textRotation="255"/>
    </xf>
    <xf numFmtId="0" fontId="7" fillId="0" borderId="1" xfId="2" applyFont="1" applyBorder="1" applyAlignment="1">
      <alignment horizontal="left" vertical="top" shrinkToFit="1"/>
    </xf>
    <xf numFmtId="176" fontId="9" fillId="0" borderId="1" xfId="2" applyNumberFormat="1" applyFont="1" applyBorder="1" applyAlignment="1" applyProtection="1">
      <alignment vertical="top" shrinkToFit="1"/>
      <protection locked="0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 shrinkToFit="1"/>
    </xf>
    <xf numFmtId="176" fontId="9" fillId="0" borderId="6" xfId="2" applyNumberFormat="1" applyFont="1" applyBorder="1" applyAlignment="1" applyProtection="1">
      <alignment vertical="center" shrinkToFit="1"/>
      <protection locked="0"/>
    </xf>
    <xf numFmtId="0" fontId="7" fillId="0" borderId="7" xfId="2" applyFont="1" applyBorder="1" applyAlignment="1">
      <alignment vertical="center" shrinkToFit="1"/>
    </xf>
    <xf numFmtId="176" fontId="9" fillId="0" borderId="7" xfId="2" applyNumberFormat="1" applyFont="1" applyBorder="1" applyAlignment="1" applyProtection="1">
      <alignment vertical="center" shrinkToFit="1"/>
      <protection locked="0"/>
    </xf>
    <xf numFmtId="0" fontId="7" fillId="0" borderId="8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horizontal="left" vertical="top" shrinkToFit="1"/>
    </xf>
    <xf numFmtId="176" fontId="9" fillId="0" borderId="10" xfId="2" applyNumberFormat="1" applyFont="1" applyBorder="1" applyAlignment="1" applyProtection="1">
      <alignment vertical="top" shrinkToFit="1"/>
      <protection locked="0"/>
    </xf>
    <xf numFmtId="0" fontId="7" fillId="0" borderId="5" xfId="2" applyFont="1" applyBorder="1">
      <alignment horizontal="left" vertical="top"/>
    </xf>
    <xf numFmtId="0" fontId="7" fillId="0" borderId="6" xfId="2" applyFont="1" applyBorder="1" applyAlignment="1">
      <alignment horizontal="left" vertical="top" shrinkToFit="1"/>
    </xf>
    <xf numFmtId="176" fontId="9" fillId="0" borderId="6" xfId="2" applyNumberFormat="1" applyFont="1" applyBorder="1" applyAlignment="1" applyProtection="1">
      <alignment vertical="top" shrinkToFit="1"/>
      <protection locked="0"/>
    </xf>
    <xf numFmtId="0" fontId="7" fillId="0" borderId="2" xfId="2" applyFont="1" applyBorder="1" applyAlignment="1">
      <alignment vertical="center" textRotation="255" shrinkToFit="1"/>
    </xf>
    <xf numFmtId="0" fontId="7" fillId="0" borderId="3" xfId="2" applyFont="1" applyBorder="1" applyAlignment="1">
      <alignment vertical="center" textRotation="255" shrinkToFit="1"/>
    </xf>
    <xf numFmtId="0" fontId="7" fillId="0" borderId="11" xfId="2" applyFont="1" applyBorder="1">
      <alignment horizontal="left" vertical="top"/>
    </xf>
    <xf numFmtId="0" fontId="7" fillId="0" borderId="4" xfId="2" applyFont="1" applyBorder="1" applyAlignment="1">
      <alignment vertical="center" textRotation="255" shrinkToFit="1"/>
    </xf>
  </cellXfs>
  <cellStyles count="3">
    <cellStyle name="標準" xfId="0" builtinId="0"/>
    <cellStyle name="標準 2" xfId="2" xr:uid="{C9E9957E-B299-47F2-866A-AA94A2FF7BC5}"/>
    <cellStyle name="標準 3" xfId="1" xr:uid="{CE779A14-B05E-48A8-8537-2E6CA3D60C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DE84-9DFB-415C-9746-D399542B39AF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474761361</v>
      </c>
      <c r="F6" s="11">
        <f>+F7+F11+F14+F17+F20+F27</f>
        <v>472661810</v>
      </c>
      <c r="G6" s="11">
        <f>E6-F6</f>
        <v>2099551</v>
      </c>
    </row>
    <row r="7" spans="2:7" x14ac:dyDescent="0.4">
      <c r="B7" s="12"/>
      <c r="C7" s="12"/>
      <c r="D7" s="13" t="s">
        <v>11</v>
      </c>
      <c r="E7" s="14">
        <f>+E8+E9+E10</f>
        <v>341067827</v>
      </c>
      <c r="F7" s="14">
        <f>+F8+F9+F10</f>
        <v>345758777</v>
      </c>
      <c r="G7" s="14">
        <f t="shared" ref="G7:G70" si="0">E7-F7</f>
        <v>-4690950</v>
      </c>
    </row>
    <row r="8" spans="2:7" x14ac:dyDescent="0.4">
      <c r="B8" s="12"/>
      <c r="C8" s="12"/>
      <c r="D8" s="13" t="s">
        <v>12</v>
      </c>
      <c r="E8" s="14">
        <v>307109196</v>
      </c>
      <c r="F8" s="14">
        <v>311131067</v>
      </c>
      <c r="G8" s="14">
        <f t="shared" si="0"/>
        <v>-4021871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>
        <v>33958631</v>
      </c>
      <c r="F10" s="14">
        <v>34627710</v>
      </c>
      <c r="G10" s="14">
        <f t="shared" si="0"/>
        <v>-669079</v>
      </c>
    </row>
    <row r="11" spans="2:7" x14ac:dyDescent="0.4">
      <c r="B11" s="12"/>
      <c r="C11" s="12"/>
      <c r="D11" s="13" t="s">
        <v>15</v>
      </c>
      <c r="E11" s="14">
        <f>+E12+E13</f>
        <v>32536736</v>
      </c>
      <c r="F11" s="14">
        <f>+F12+F13</f>
        <v>30189002</v>
      </c>
      <c r="G11" s="14">
        <f t="shared" si="0"/>
        <v>2347734</v>
      </c>
    </row>
    <row r="12" spans="2:7" x14ac:dyDescent="0.4">
      <c r="B12" s="12"/>
      <c r="C12" s="12"/>
      <c r="D12" s="13" t="s">
        <v>12</v>
      </c>
      <c r="E12" s="14">
        <v>29019418</v>
      </c>
      <c r="F12" s="14">
        <v>27082655</v>
      </c>
      <c r="G12" s="14">
        <f t="shared" si="0"/>
        <v>1936763</v>
      </c>
    </row>
    <row r="13" spans="2:7" x14ac:dyDescent="0.4">
      <c r="B13" s="12"/>
      <c r="C13" s="12"/>
      <c r="D13" s="13" t="s">
        <v>16</v>
      </c>
      <c r="E13" s="14">
        <v>3517318</v>
      </c>
      <c r="F13" s="14">
        <v>3106347</v>
      </c>
      <c r="G13" s="14">
        <f t="shared" si="0"/>
        <v>410971</v>
      </c>
    </row>
    <row r="14" spans="2:7" x14ac:dyDescent="0.4">
      <c r="B14" s="12"/>
      <c r="C14" s="12"/>
      <c r="D14" s="13" t="s">
        <v>17</v>
      </c>
      <c r="E14" s="14">
        <f>+E15+E16</f>
        <v>0</v>
      </c>
      <c r="F14" s="14">
        <f>+F15+F16</f>
        <v>0</v>
      </c>
      <c r="G14" s="14">
        <f t="shared" si="0"/>
        <v>0</v>
      </c>
    </row>
    <row r="15" spans="2:7" x14ac:dyDescent="0.4">
      <c r="B15" s="12"/>
      <c r="C15" s="12"/>
      <c r="D15" s="13" t="s">
        <v>12</v>
      </c>
      <c r="E15" s="14"/>
      <c r="F15" s="14"/>
      <c r="G15" s="14">
        <f t="shared" si="0"/>
        <v>0</v>
      </c>
    </row>
    <row r="16" spans="2:7" x14ac:dyDescent="0.4">
      <c r="B16" s="12"/>
      <c r="C16" s="12"/>
      <c r="D16" s="13" t="s">
        <v>16</v>
      </c>
      <c r="E16" s="14"/>
      <c r="F16" s="14"/>
      <c r="G16" s="14">
        <f t="shared" si="0"/>
        <v>0</v>
      </c>
    </row>
    <row r="17" spans="2:7" x14ac:dyDescent="0.4">
      <c r="B17" s="12"/>
      <c r="C17" s="12"/>
      <c r="D17" s="13" t="s">
        <v>18</v>
      </c>
      <c r="E17" s="14">
        <f>+E18+E19</f>
        <v>0</v>
      </c>
      <c r="F17" s="14">
        <f>+F18+F19</f>
        <v>0</v>
      </c>
      <c r="G17" s="14">
        <f t="shared" si="0"/>
        <v>0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94921755</v>
      </c>
      <c r="F20" s="14">
        <f>+F21+F22+F23+F24+F25+F26</f>
        <v>92089550</v>
      </c>
      <c r="G20" s="14">
        <f t="shared" si="0"/>
        <v>2832205</v>
      </c>
    </row>
    <row r="21" spans="2:7" x14ac:dyDescent="0.4">
      <c r="B21" s="12"/>
      <c r="C21" s="12"/>
      <c r="D21" s="13" t="s">
        <v>22</v>
      </c>
      <c r="E21" s="14">
        <v>17555327</v>
      </c>
      <c r="F21" s="14">
        <v>17893271</v>
      </c>
      <c r="G21" s="14">
        <f t="shared" si="0"/>
        <v>-337944</v>
      </c>
    </row>
    <row r="22" spans="2:7" x14ac:dyDescent="0.4">
      <c r="B22" s="12"/>
      <c r="C22" s="12"/>
      <c r="D22" s="13" t="s">
        <v>23</v>
      </c>
      <c r="E22" s="14">
        <v>39023418</v>
      </c>
      <c r="F22" s="14">
        <v>36074980</v>
      </c>
      <c r="G22" s="14">
        <f t="shared" si="0"/>
        <v>2948438</v>
      </c>
    </row>
    <row r="23" spans="2:7" x14ac:dyDescent="0.4">
      <c r="B23" s="12"/>
      <c r="C23" s="12"/>
      <c r="D23" s="13" t="s">
        <v>24</v>
      </c>
      <c r="E23" s="14">
        <v>13757215</v>
      </c>
      <c r="F23" s="14">
        <v>14348578</v>
      </c>
      <c r="G23" s="14">
        <f t="shared" si="0"/>
        <v>-591363</v>
      </c>
    </row>
    <row r="24" spans="2:7" x14ac:dyDescent="0.4">
      <c r="B24" s="12"/>
      <c r="C24" s="12"/>
      <c r="D24" s="13" t="s">
        <v>25</v>
      </c>
      <c r="E24" s="14">
        <v>23645141</v>
      </c>
      <c r="F24" s="14">
        <v>22131220</v>
      </c>
      <c r="G24" s="14">
        <f t="shared" si="0"/>
        <v>1513921</v>
      </c>
    </row>
    <row r="25" spans="2:7" x14ac:dyDescent="0.4">
      <c r="B25" s="12"/>
      <c r="C25" s="12"/>
      <c r="D25" s="13" t="s">
        <v>26</v>
      </c>
      <c r="E25" s="14"/>
      <c r="F25" s="14"/>
      <c r="G25" s="14">
        <f t="shared" si="0"/>
        <v>0</v>
      </c>
    </row>
    <row r="26" spans="2:7" x14ac:dyDescent="0.4">
      <c r="B26" s="12"/>
      <c r="C26" s="12"/>
      <c r="D26" s="13" t="s">
        <v>27</v>
      </c>
      <c r="E26" s="14">
        <v>940654</v>
      </c>
      <c r="F26" s="14">
        <v>1641501</v>
      </c>
      <c r="G26" s="14">
        <f t="shared" si="0"/>
        <v>-700847</v>
      </c>
    </row>
    <row r="27" spans="2:7" x14ac:dyDescent="0.4">
      <c r="B27" s="12"/>
      <c r="C27" s="12"/>
      <c r="D27" s="13" t="s">
        <v>28</v>
      </c>
      <c r="E27" s="14">
        <f>+E28+E29+E30+E31+E32+E33+E34</f>
        <v>6235043</v>
      </c>
      <c r="F27" s="14">
        <f>+F28+F29+F30+F31+F32+F33+F34</f>
        <v>4624481</v>
      </c>
      <c r="G27" s="14">
        <f t="shared" si="0"/>
        <v>1610562</v>
      </c>
    </row>
    <row r="28" spans="2:7" x14ac:dyDescent="0.4">
      <c r="B28" s="12"/>
      <c r="C28" s="12"/>
      <c r="D28" s="13" t="s">
        <v>29</v>
      </c>
      <c r="E28" s="14">
        <v>3441143</v>
      </c>
      <c r="F28" s="14">
        <v>4202054</v>
      </c>
      <c r="G28" s="14">
        <f t="shared" si="0"/>
        <v>-760911</v>
      </c>
    </row>
    <row r="29" spans="2:7" x14ac:dyDescent="0.4">
      <c r="B29" s="12"/>
      <c r="C29" s="12"/>
      <c r="D29" s="13" t="s">
        <v>30</v>
      </c>
      <c r="E29" s="14">
        <v>2730540</v>
      </c>
      <c r="F29" s="14">
        <v>341566</v>
      </c>
      <c r="G29" s="14">
        <f t="shared" si="0"/>
        <v>2388974</v>
      </c>
    </row>
    <row r="30" spans="2:7" x14ac:dyDescent="0.4">
      <c r="B30" s="12"/>
      <c r="C30" s="12"/>
      <c r="D30" s="13" t="s">
        <v>31</v>
      </c>
      <c r="E30" s="14"/>
      <c r="F30" s="14"/>
      <c r="G30" s="14">
        <f t="shared" si="0"/>
        <v>0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>
        <v>63360</v>
      </c>
      <c r="F32" s="14">
        <v>80861</v>
      </c>
      <c r="G32" s="14">
        <f t="shared" si="0"/>
        <v>-17501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>
        <v>170000</v>
      </c>
      <c r="F42" s="14">
        <v>36720</v>
      </c>
      <c r="G42" s="14">
        <f t="shared" si="0"/>
        <v>133280</v>
      </c>
    </row>
    <row r="43" spans="2:7" x14ac:dyDescent="0.4">
      <c r="B43" s="12"/>
      <c r="C43" s="15"/>
      <c r="D43" s="16" t="s">
        <v>40</v>
      </c>
      <c r="E43" s="17">
        <f>+E6+E35+E42</f>
        <v>474931361</v>
      </c>
      <c r="F43" s="17">
        <f>+F6+F35+F42</f>
        <v>472698530</v>
      </c>
      <c r="G43" s="17">
        <f t="shared" si="0"/>
        <v>2232831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288855374</v>
      </c>
      <c r="F44" s="14">
        <f>+F45+F46+F47+F48+F49+F50+F51</f>
        <v>300320319</v>
      </c>
      <c r="G44" s="14">
        <f t="shared" si="0"/>
        <v>-11464945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>
        <v>141176341</v>
      </c>
      <c r="F46" s="14">
        <v>150147095</v>
      </c>
      <c r="G46" s="14">
        <f t="shared" si="0"/>
        <v>-8970754</v>
      </c>
    </row>
    <row r="47" spans="2:7" x14ac:dyDescent="0.4">
      <c r="B47" s="12"/>
      <c r="C47" s="12"/>
      <c r="D47" s="13" t="s">
        <v>45</v>
      </c>
      <c r="E47" s="14">
        <v>23393443</v>
      </c>
      <c r="F47" s="14">
        <v>21867426</v>
      </c>
      <c r="G47" s="14">
        <f t="shared" si="0"/>
        <v>1526017</v>
      </c>
    </row>
    <row r="48" spans="2:7" x14ac:dyDescent="0.4">
      <c r="B48" s="12"/>
      <c r="C48" s="12"/>
      <c r="D48" s="13" t="s">
        <v>46</v>
      </c>
      <c r="E48" s="14">
        <v>76611029</v>
      </c>
      <c r="F48" s="14">
        <v>80961211</v>
      </c>
      <c r="G48" s="14">
        <f t="shared" si="0"/>
        <v>-4350182</v>
      </c>
    </row>
    <row r="49" spans="2:7" x14ac:dyDescent="0.4">
      <c r="B49" s="12"/>
      <c r="C49" s="12"/>
      <c r="D49" s="13" t="s">
        <v>47</v>
      </c>
      <c r="E49" s="14">
        <v>3587850</v>
      </c>
      <c r="F49" s="14"/>
      <c r="G49" s="14">
        <f t="shared" si="0"/>
        <v>3587850</v>
      </c>
    </row>
    <row r="50" spans="2:7" x14ac:dyDescent="0.4">
      <c r="B50" s="12"/>
      <c r="C50" s="12"/>
      <c r="D50" s="13" t="s">
        <v>48</v>
      </c>
      <c r="E50" s="14">
        <v>8217500</v>
      </c>
      <c r="F50" s="14">
        <v>8144500</v>
      </c>
      <c r="G50" s="14">
        <f t="shared" si="0"/>
        <v>73000</v>
      </c>
    </row>
    <row r="51" spans="2:7" x14ac:dyDescent="0.4">
      <c r="B51" s="12"/>
      <c r="C51" s="12"/>
      <c r="D51" s="13" t="s">
        <v>49</v>
      </c>
      <c r="E51" s="14">
        <v>35869211</v>
      </c>
      <c r="F51" s="14">
        <v>39200087</v>
      </c>
      <c r="G51" s="14">
        <f t="shared" si="0"/>
        <v>-3330876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85416934</v>
      </c>
      <c r="F52" s="14">
        <f>+F53+F54+F55+F56+F57+F58+F59+F60+F61+F62+F63+F64+F65+F66+F67</f>
        <v>90948605</v>
      </c>
      <c r="G52" s="14">
        <f t="shared" si="0"/>
        <v>-5531671</v>
      </c>
    </row>
    <row r="53" spans="2:7" x14ac:dyDescent="0.4">
      <c r="B53" s="12"/>
      <c r="C53" s="12"/>
      <c r="D53" s="13" t="s">
        <v>51</v>
      </c>
      <c r="E53" s="14">
        <v>35882469</v>
      </c>
      <c r="F53" s="14">
        <v>36975395</v>
      </c>
      <c r="G53" s="14">
        <f t="shared" si="0"/>
        <v>-1092926</v>
      </c>
    </row>
    <row r="54" spans="2:7" x14ac:dyDescent="0.4">
      <c r="B54" s="12"/>
      <c r="C54" s="12"/>
      <c r="D54" s="13" t="s">
        <v>52</v>
      </c>
      <c r="E54" s="14">
        <v>8036869</v>
      </c>
      <c r="F54" s="14">
        <v>7462207</v>
      </c>
      <c r="G54" s="14">
        <f t="shared" si="0"/>
        <v>574662</v>
      </c>
    </row>
    <row r="55" spans="2:7" x14ac:dyDescent="0.4">
      <c r="B55" s="12"/>
      <c r="C55" s="12"/>
      <c r="D55" s="13" t="s">
        <v>53</v>
      </c>
      <c r="E55" s="14"/>
      <c r="F55" s="14">
        <v>14506</v>
      </c>
      <c r="G55" s="14">
        <f t="shared" si="0"/>
        <v>-14506</v>
      </c>
    </row>
    <row r="56" spans="2:7" x14ac:dyDescent="0.4">
      <c r="B56" s="12"/>
      <c r="C56" s="12"/>
      <c r="D56" s="13" t="s">
        <v>54</v>
      </c>
      <c r="E56" s="14">
        <v>5111944</v>
      </c>
      <c r="F56" s="14">
        <v>4549685</v>
      </c>
      <c r="G56" s="14">
        <f t="shared" si="0"/>
        <v>562259</v>
      </c>
    </row>
    <row r="57" spans="2:7" x14ac:dyDescent="0.4">
      <c r="B57" s="12"/>
      <c r="C57" s="12"/>
      <c r="D57" s="13" t="s">
        <v>55</v>
      </c>
      <c r="E57" s="14">
        <v>366</v>
      </c>
      <c r="F57" s="14"/>
      <c r="G57" s="14">
        <f t="shared" si="0"/>
        <v>366</v>
      </c>
    </row>
    <row r="58" spans="2:7" x14ac:dyDescent="0.4">
      <c r="B58" s="12"/>
      <c r="C58" s="12"/>
      <c r="D58" s="13" t="s">
        <v>56</v>
      </c>
      <c r="E58" s="14">
        <v>33471</v>
      </c>
      <c r="F58" s="14">
        <v>58892</v>
      </c>
      <c r="G58" s="14">
        <f t="shared" si="0"/>
        <v>-25421</v>
      </c>
    </row>
    <row r="59" spans="2:7" x14ac:dyDescent="0.4">
      <c r="B59" s="12"/>
      <c r="C59" s="12"/>
      <c r="D59" s="13" t="s">
        <v>57</v>
      </c>
      <c r="E59" s="14">
        <v>137124</v>
      </c>
      <c r="F59" s="14">
        <v>166488</v>
      </c>
      <c r="G59" s="14">
        <f t="shared" si="0"/>
        <v>-29364</v>
      </c>
    </row>
    <row r="60" spans="2:7" x14ac:dyDescent="0.4">
      <c r="B60" s="12"/>
      <c r="C60" s="12"/>
      <c r="D60" s="13" t="s">
        <v>58</v>
      </c>
      <c r="E60" s="14">
        <v>21800400</v>
      </c>
      <c r="F60" s="14">
        <v>24881738</v>
      </c>
      <c r="G60" s="14">
        <f t="shared" si="0"/>
        <v>-3081338</v>
      </c>
    </row>
    <row r="61" spans="2:7" x14ac:dyDescent="0.4">
      <c r="B61" s="12"/>
      <c r="C61" s="12"/>
      <c r="D61" s="13" t="s">
        <v>59</v>
      </c>
      <c r="E61" s="14"/>
      <c r="F61" s="14">
        <v>25600</v>
      </c>
      <c r="G61" s="14">
        <f t="shared" si="0"/>
        <v>-25600</v>
      </c>
    </row>
    <row r="62" spans="2:7" x14ac:dyDescent="0.4">
      <c r="B62" s="12"/>
      <c r="C62" s="12"/>
      <c r="D62" s="13" t="s">
        <v>60</v>
      </c>
      <c r="E62" s="14">
        <v>5064345</v>
      </c>
      <c r="F62" s="14">
        <v>4910090</v>
      </c>
      <c r="G62" s="14">
        <f t="shared" si="0"/>
        <v>154255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>
        <v>7972960</v>
      </c>
      <c r="F64" s="14">
        <v>8663382</v>
      </c>
      <c r="G64" s="14">
        <f t="shared" si="0"/>
        <v>-690422</v>
      </c>
    </row>
    <row r="65" spans="2:7" x14ac:dyDescent="0.4">
      <c r="B65" s="12"/>
      <c r="C65" s="12"/>
      <c r="D65" s="13" t="s">
        <v>63</v>
      </c>
      <c r="E65" s="14">
        <v>1347506</v>
      </c>
      <c r="F65" s="14">
        <v>1443992</v>
      </c>
      <c r="G65" s="14">
        <f t="shared" si="0"/>
        <v>-96486</v>
      </c>
    </row>
    <row r="66" spans="2:7" x14ac:dyDescent="0.4">
      <c r="B66" s="12"/>
      <c r="C66" s="12"/>
      <c r="D66" s="13" t="s">
        <v>64</v>
      </c>
      <c r="E66" s="14">
        <v>29480</v>
      </c>
      <c r="F66" s="14">
        <v>1796630</v>
      </c>
      <c r="G66" s="14">
        <f t="shared" si="0"/>
        <v>-1767150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50680822</v>
      </c>
      <c r="F68" s="14">
        <f>+F69+F70+F71+F72+F73+F74+F75+F76+F77+F78+F79+F80+F81+F82+F83+F84+F85+F86+F87+F88+F89+F90</f>
        <v>45507879</v>
      </c>
      <c r="G68" s="14">
        <f t="shared" si="0"/>
        <v>5172943</v>
      </c>
    </row>
    <row r="69" spans="2:7" x14ac:dyDescent="0.4">
      <c r="B69" s="12"/>
      <c r="C69" s="12"/>
      <c r="D69" s="13" t="s">
        <v>67</v>
      </c>
      <c r="E69" s="14">
        <v>1819579</v>
      </c>
      <c r="F69" s="14">
        <v>1849250</v>
      </c>
      <c r="G69" s="14">
        <f t="shared" si="0"/>
        <v>-29671</v>
      </c>
    </row>
    <row r="70" spans="2:7" x14ac:dyDescent="0.4">
      <c r="B70" s="12"/>
      <c r="C70" s="12"/>
      <c r="D70" s="13" t="s">
        <v>68</v>
      </c>
      <c r="E70" s="14">
        <v>581301</v>
      </c>
      <c r="F70" s="14">
        <v>883197</v>
      </c>
      <c r="G70" s="14">
        <f t="shared" si="0"/>
        <v>-301896</v>
      </c>
    </row>
    <row r="71" spans="2:7" x14ac:dyDescent="0.4">
      <c r="B71" s="12"/>
      <c r="C71" s="12"/>
      <c r="D71" s="13" t="s">
        <v>69</v>
      </c>
      <c r="E71" s="14">
        <v>30116</v>
      </c>
      <c r="F71" s="14">
        <v>52060</v>
      </c>
      <c r="G71" s="14">
        <f t="shared" ref="G71:G134" si="1">E71-F71</f>
        <v>-21944</v>
      </c>
    </row>
    <row r="72" spans="2:7" x14ac:dyDescent="0.4">
      <c r="B72" s="12"/>
      <c r="C72" s="12"/>
      <c r="D72" s="13" t="s">
        <v>70</v>
      </c>
      <c r="E72" s="14">
        <v>336087</v>
      </c>
      <c r="F72" s="14">
        <v>339346</v>
      </c>
      <c r="G72" s="14">
        <f t="shared" si="1"/>
        <v>-3259</v>
      </c>
    </row>
    <row r="73" spans="2:7" x14ac:dyDescent="0.4">
      <c r="B73" s="12"/>
      <c r="C73" s="12"/>
      <c r="D73" s="13" t="s">
        <v>71</v>
      </c>
      <c r="E73" s="14">
        <v>448620</v>
      </c>
      <c r="F73" s="14">
        <v>676816</v>
      </c>
      <c r="G73" s="14">
        <f t="shared" si="1"/>
        <v>-228196</v>
      </c>
    </row>
    <row r="74" spans="2:7" x14ac:dyDescent="0.4">
      <c r="B74" s="12"/>
      <c r="C74" s="12"/>
      <c r="D74" s="13" t="s">
        <v>72</v>
      </c>
      <c r="E74" s="14">
        <v>578082</v>
      </c>
      <c r="F74" s="14">
        <v>724817</v>
      </c>
      <c r="G74" s="14">
        <f t="shared" si="1"/>
        <v>-146735</v>
      </c>
    </row>
    <row r="75" spans="2:7" x14ac:dyDescent="0.4">
      <c r="B75" s="12"/>
      <c r="C75" s="12"/>
      <c r="D75" s="13" t="s">
        <v>58</v>
      </c>
      <c r="E75" s="14">
        <v>1383177</v>
      </c>
      <c r="F75" s="14">
        <v>1555884</v>
      </c>
      <c r="G75" s="14">
        <f t="shared" si="1"/>
        <v>-172707</v>
      </c>
    </row>
    <row r="76" spans="2:7" x14ac:dyDescent="0.4">
      <c r="B76" s="12"/>
      <c r="C76" s="12"/>
      <c r="D76" s="13" t="s">
        <v>59</v>
      </c>
      <c r="E76" s="14">
        <v>115431</v>
      </c>
      <c r="F76" s="14">
        <v>190839</v>
      </c>
      <c r="G76" s="14">
        <f t="shared" si="1"/>
        <v>-75408</v>
      </c>
    </row>
    <row r="77" spans="2:7" x14ac:dyDescent="0.4">
      <c r="B77" s="12"/>
      <c r="C77" s="12"/>
      <c r="D77" s="13" t="s">
        <v>73</v>
      </c>
      <c r="E77" s="14">
        <v>456290</v>
      </c>
      <c r="F77" s="14"/>
      <c r="G77" s="14">
        <f t="shared" si="1"/>
        <v>456290</v>
      </c>
    </row>
    <row r="78" spans="2:7" x14ac:dyDescent="0.4">
      <c r="B78" s="12"/>
      <c r="C78" s="12"/>
      <c r="D78" s="13" t="s">
        <v>74</v>
      </c>
      <c r="E78" s="14">
        <v>1440392</v>
      </c>
      <c r="F78" s="14">
        <v>1363993</v>
      </c>
      <c r="G78" s="14">
        <f t="shared" si="1"/>
        <v>76399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>
        <v>77000</v>
      </c>
      <c r="F80" s="14"/>
      <c r="G80" s="14">
        <f t="shared" si="1"/>
        <v>77000</v>
      </c>
    </row>
    <row r="81" spans="2:7" x14ac:dyDescent="0.4">
      <c r="B81" s="12"/>
      <c r="C81" s="12"/>
      <c r="D81" s="13" t="s">
        <v>77</v>
      </c>
      <c r="E81" s="14">
        <v>31584870</v>
      </c>
      <c r="F81" s="14">
        <v>27385037</v>
      </c>
      <c r="G81" s="14">
        <f t="shared" si="1"/>
        <v>4199833</v>
      </c>
    </row>
    <row r="82" spans="2:7" x14ac:dyDescent="0.4">
      <c r="B82" s="12"/>
      <c r="C82" s="12"/>
      <c r="D82" s="13" t="s">
        <v>78</v>
      </c>
      <c r="E82" s="14">
        <v>5638865</v>
      </c>
      <c r="F82" s="14">
        <v>4444890</v>
      </c>
      <c r="G82" s="14">
        <f t="shared" si="1"/>
        <v>1193975</v>
      </c>
    </row>
    <row r="83" spans="2:7" x14ac:dyDescent="0.4">
      <c r="B83" s="12"/>
      <c r="C83" s="12"/>
      <c r="D83" s="13" t="s">
        <v>61</v>
      </c>
      <c r="E83" s="14">
        <v>763906</v>
      </c>
      <c r="F83" s="14">
        <v>883563</v>
      </c>
      <c r="G83" s="14">
        <f t="shared" si="1"/>
        <v>-119657</v>
      </c>
    </row>
    <row r="84" spans="2:7" x14ac:dyDescent="0.4">
      <c r="B84" s="12"/>
      <c r="C84" s="12"/>
      <c r="D84" s="13" t="s">
        <v>62</v>
      </c>
      <c r="E84" s="14">
        <v>2016491</v>
      </c>
      <c r="F84" s="14">
        <v>1803568</v>
      </c>
      <c r="G84" s="14">
        <f t="shared" si="1"/>
        <v>212923</v>
      </c>
    </row>
    <row r="85" spans="2:7" x14ac:dyDescent="0.4">
      <c r="B85" s="12"/>
      <c r="C85" s="12"/>
      <c r="D85" s="13" t="s">
        <v>79</v>
      </c>
      <c r="E85" s="14"/>
      <c r="F85" s="14"/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>
        <v>78690</v>
      </c>
      <c r="F86" s="14">
        <v>197090</v>
      </c>
      <c r="G86" s="14">
        <f t="shared" si="1"/>
        <v>-118400</v>
      </c>
    </row>
    <row r="87" spans="2:7" x14ac:dyDescent="0.4">
      <c r="B87" s="12"/>
      <c r="C87" s="12"/>
      <c r="D87" s="13" t="s">
        <v>81</v>
      </c>
      <c r="E87" s="14">
        <v>2546390</v>
      </c>
      <c r="F87" s="14">
        <v>2316600</v>
      </c>
      <c r="G87" s="14">
        <f t="shared" si="1"/>
        <v>229790</v>
      </c>
    </row>
    <row r="88" spans="2:7" x14ac:dyDescent="0.4">
      <c r="B88" s="12"/>
      <c r="C88" s="12"/>
      <c r="D88" s="13" t="s">
        <v>82</v>
      </c>
      <c r="E88" s="14">
        <v>58035</v>
      </c>
      <c r="F88" s="14">
        <v>97529</v>
      </c>
      <c r="G88" s="14">
        <f t="shared" si="1"/>
        <v>-39494</v>
      </c>
    </row>
    <row r="89" spans="2:7" x14ac:dyDescent="0.4">
      <c r="B89" s="12"/>
      <c r="C89" s="12"/>
      <c r="D89" s="13" t="s">
        <v>83</v>
      </c>
      <c r="E89" s="14">
        <v>727500</v>
      </c>
      <c r="F89" s="14">
        <v>743400</v>
      </c>
      <c r="G89" s="14">
        <f t="shared" si="1"/>
        <v>-15900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>
        <v>223570</v>
      </c>
      <c r="F91" s="14">
        <v>249011</v>
      </c>
      <c r="G91" s="14">
        <f t="shared" si="1"/>
        <v>-25441</v>
      </c>
    </row>
    <row r="92" spans="2:7" x14ac:dyDescent="0.4">
      <c r="B92" s="12"/>
      <c r="C92" s="12"/>
      <c r="D92" s="13" t="s">
        <v>85</v>
      </c>
      <c r="E92" s="14">
        <v>34326957</v>
      </c>
      <c r="F92" s="14">
        <v>35455461</v>
      </c>
      <c r="G92" s="14">
        <f t="shared" si="1"/>
        <v>-1128504</v>
      </c>
    </row>
    <row r="93" spans="2:7" x14ac:dyDescent="0.4">
      <c r="B93" s="12"/>
      <c r="C93" s="12"/>
      <c r="D93" s="13" t="s">
        <v>86</v>
      </c>
      <c r="E93" s="14">
        <v>-25175553</v>
      </c>
      <c r="F93" s="14">
        <v>-28200389</v>
      </c>
      <c r="G93" s="14">
        <f t="shared" si="1"/>
        <v>3024836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434328104</v>
      </c>
      <c r="F95" s="17">
        <f>+F44+F52+F68+F91+F92+F93+F94</f>
        <v>444280886</v>
      </c>
      <c r="G95" s="17">
        <f t="shared" si="1"/>
        <v>-9952782</v>
      </c>
    </row>
    <row r="96" spans="2:7" x14ac:dyDescent="0.4">
      <c r="B96" s="15"/>
      <c r="C96" s="18" t="s">
        <v>89</v>
      </c>
      <c r="D96" s="19"/>
      <c r="E96" s="20">
        <f xml:space="preserve"> +E43 - E95</f>
        <v>40603257</v>
      </c>
      <c r="F96" s="20">
        <f xml:space="preserve"> +F43 - F95</f>
        <v>28417644</v>
      </c>
      <c r="G96" s="20">
        <f t="shared" si="1"/>
        <v>12185613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>
        <v>20155</v>
      </c>
      <c r="F98" s="14">
        <v>6120</v>
      </c>
      <c r="G98" s="14">
        <f t="shared" si="1"/>
        <v>14035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2564148</v>
      </c>
      <c r="F100" s="14">
        <f>+F101+F102+F103</f>
        <v>1878560</v>
      </c>
      <c r="G100" s="14">
        <f t="shared" si="1"/>
        <v>685588</v>
      </c>
    </row>
    <row r="101" spans="2:7" x14ac:dyDescent="0.4">
      <c r="B101" s="12"/>
      <c r="C101" s="12"/>
      <c r="D101" s="13" t="s">
        <v>95</v>
      </c>
      <c r="E101" s="14">
        <v>128520</v>
      </c>
      <c r="F101" s="14">
        <v>36000</v>
      </c>
      <c r="G101" s="14">
        <f t="shared" si="1"/>
        <v>92520</v>
      </c>
    </row>
    <row r="102" spans="2:7" x14ac:dyDescent="0.4">
      <c r="B102" s="12"/>
      <c r="C102" s="12"/>
      <c r="D102" s="13" t="s">
        <v>96</v>
      </c>
      <c r="E102" s="14">
        <v>3218</v>
      </c>
      <c r="F102" s="14">
        <v>9015</v>
      </c>
      <c r="G102" s="14">
        <f t="shared" si="1"/>
        <v>-5797</v>
      </c>
    </row>
    <row r="103" spans="2:7" x14ac:dyDescent="0.4">
      <c r="B103" s="12"/>
      <c r="C103" s="12"/>
      <c r="D103" s="13" t="s">
        <v>97</v>
      </c>
      <c r="E103" s="14">
        <v>2432410</v>
      </c>
      <c r="F103" s="14">
        <v>1833545</v>
      </c>
      <c r="G103" s="14">
        <f t="shared" si="1"/>
        <v>598865</v>
      </c>
    </row>
    <row r="104" spans="2:7" x14ac:dyDescent="0.4">
      <c r="B104" s="12"/>
      <c r="C104" s="15"/>
      <c r="D104" s="16" t="s">
        <v>98</v>
      </c>
      <c r="E104" s="17">
        <f>+E97+E98+E99+E100</f>
        <v>2584303</v>
      </c>
      <c r="F104" s="17">
        <f>+F97+F98+F99+F100</f>
        <v>1884680</v>
      </c>
      <c r="G104" s="17">
        <f t="shared" si="1"/>
        <v>699623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68090</v>
      </c>
      <c r="F106" s="14">
        <f>+F107+F108</f>
        <v>308226</v>
      </c>
      <c r="G106" s="14">
        <f t="shared" si="1"/>
        <v>-240136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>
        <v>68090</v>
      </c>
      <c r="F108" s="14">
        <v>308226</v>
      </c>
      <c r="G108" s="14">
        <f t="shared" si="1"/>
        <v>-240136</v>
      </c>
    </row>
    <row r="109" spans="2:7" x14ac:dyDescent="0.4">
      <c r="B109" s="12"/>
      <c r="C109" s="15"/>
      <c r="D109" s="16" t="s">
        <v>103</v>
      </c>
      <c r="E109" s="17">
        <f>+E105+E106</f>
        <v>68090</v>
      </c>
      <c r="F109" s="17">
        <f>+F105+F106</f>
        <v>308226</v>
      </c>
      <c r="G109" s="17">
        <f t="shared" si="1"/>
        <v>-240136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2516213</v>
      </c>
      <c r="F110" s="22">
        <f xml:space="preserve"> +F104 - F109</f>
        <v>1576454</v>
      </c>
      <c r="G110" s="22">
        <f t="shared" si="1"/>
        <v>939759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43119470</v>
      </c>
      <c r="F111" s="20">
        <f xml:space="preserve"> +F96 +F110</f>
        <v>29994098</v>
      </c>
      <c r="G111" s="20">
        <f t="shared" si="1"/>
        <v>13125372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3453000</v>
      </c>
      <c r="F112" s="14">
        <f>+F113</f>
        <v>2025000</v>
      </c>
      <c r="G112" s="14">
        <f t="shared" si="1"/>
        <v>1428000</v>
      </c>
    </row>
    <row r="113" spans="2:7" x14ac:dyDescent="0.4">
      <c r="B113" s="12"/>
      <c r="C113" s="12"/>
      <c r="D113" s="13" t="s">
        <v>108</v>
      </c>
      <c r="E113" s="14">
        <v>3453000</v>
      </c>
      <c r="F113" s="14">
        <v>2025000</v>
      </c>
      <c r="G113" s="14">
        <f t="shared" si="1"/>
        <v>1428000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>
        <v>30119641</v>
      </c>
      <c r="F117" s="14">
        <v>33079414</v>
      </c>
      <c r="G117" s="14">
        <f t="shared" si="1"/>
        <v>-2959773</v>
      </c>
    </row>
    <row r="118" spans="2:7" x14ac:dyDescent="0.4">
      <c r="B118" s="12"/>
      <c r="C118" s="12"/>
      <c r="D118" s="13" t="s">
        <v>113</v>
      </c>
      <c r="E118" s="14">
        <v>41876621</v>
      </c>
      <c r="F118" s="14">
        <v>50424189</v>
      </c>
      <c r="G118" s="14">
        <f t="shared" si="1"/>
        <v>-8547568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75449262</v>
      </c>
      <c r="F121" s="17">
        <f>+F112+F114+F116+F117+F118+F119</f>
        <v>85528603</v>
      </c>
      <c r="G121" s="17">
        <f t="shared" si="1"/>
        <v>-10079341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41</v>
      </c>
      <c r="G122" s="14">
        <f t="shared" si="1"/>
        <v>-41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>
        <v>41</v>
      </c>
      <c r="G126" s="14">
        <f t="shared" si="1"/>
        <v>-41</v>
      </c>
    </row>
    <row r="127" spans="2:7" x14ac:dyDescent="0.4">
      <c r="B127" s="12"/>
      <c r="C127" s="12"/>
      <c r="D127" s="13" t="s">
        <v>122</v>
      </c>
      <c r="E127" s="14">
        <v>3453000</v>
      </c>
      <c r="F127" s="14">
        <v>2025000</v>
      </c>
      <c r="G127" s="14">
        <f t="shared" si="1"/>
        <v>1428000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>
        <v>29913134</v>
      </c>
      <c r="F129" s="14">
        <v>42972146</v>
      </c>
      <c r="G129" s="14">
        <f t="shared" si="1"/>
        <v>-13059012</v>
      </c>
    </row>
    <row r="130" spans="2:7" x14ac:dyDescent="0.4">
      <c r="B130" s="12"/>
      <c r="C130" s="12"/>
      <c r="D130" s="13" t="s">
        <v>125</v>
      </c>
      <c r="E130" s="14">
        <v>79502210</v>
      </c>
      <c r="F130" s="14">
        <v>56293978</v>
      </c>
      <c r="G130" s="14">
        <f t="shared" si="1"/>
        <v>23208232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112868344</v>
      </c>
      <c r="F132" s="17">
        <f>+F122+F127+F128+F129+F130+F131</f>
        <v>101291165</v>
      </c>
      <c r="G132" s="17">
        <f t="shared" si="1"/>
        <v>11577179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-37419082</v>
      </c>
      <c r="F133" s="26">
        <f xml:space="preserve"> +F121 - F132</f>
        <v>-15762562</v>
      </c>
      <c r="G133" s="26">
        <f t="shared" si="1"/>
        <v>-21656520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5700388</v>
      </c>
      <c r="F134" s="29">
        <f xml:space="preserve"> +F111 +F133</f>
        <v>14231536</v>
      </c>
      <c r="G134" s="29">
        <f t="shared" si="1"/>
        <v>-8531148</v>
      </c>
    </row>
    <row r="135" spans="2:7" x14ac:dyDescent="0.4">
      <c r="B135" s="30" t="s">
        <v>130</v>
      </c>
      <c r="C135" s="27" t="s">
        <v>131</v>
      </c>
      <c r="D135" s="28"/>
      <c r="E135" s="29">
        <v>309577621</v>
      </c>
      <c r="F135" s="29">
        <v>304946085</v>
      </c>
      <c r="G135" s="29">
        <f t="shared" ref="G135:G145" si="2">E135-F135</f>
        <v>4631536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315278009</v>
      </c>
      <c r="F136" s="29">
        <f xml:space="preserve"> +F134 +F135</f>
        <v>319177621</v>
      </c>
      <c r="G136" s="29">
        <f t="shared" si="2"/>
        <v>-3899612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9600000</v>
      </c>
      <c r="F141" s="29">
        <f>+F142+F143+F144</f>
        <v>9600000</v>
      </c>
      <c r="G141" s="29">
        <f t="shared" si="2"/>
        <v>0</v>
      </c>
    </row>
    <row r="142" spans="2:7" x14ac:dyDescent="0.4">
      <c r="B142" s="31"/>
      <c r="C142" s="32" t="s">
        <v>138</v>
      </c>
      <c r="D142" s="25"/>
      <c r="E142" s="26">
        <v>4800000</v>
      </c>
      <c r="F142" s="26">
        <v>4800000</v>
      </c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>
        <v>4800000</v>
      </c>
      <c r="F143" s="26">
        <v>4800000</v>
      </c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/>
      <c r="G144" s="26">
        <f t="shared" si="2"/>
        <v>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305678009</v>
      </c>
      <c r="F145" s="29">
        <f xml:space="preserve"> +F136 +F137 +F138 - F141</f>
        <v>309577621</v>
      </c>
      <c r="G145" s="29">
        <f t="shared" si="2"/>
        <v>-3899612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0CD02-97B0-4799-8B30-24BA6E76A3D8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142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208000</v>
      </c>
      <c r="F6" s="11">
        <f>+F7+F11+F14+F17+F20+F27</f>
        <v>215000</v>
      </c>
      <c r="G6" s="11">
        <f>E6-F6</f>
        <v>-7000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0</v>
      </c>
      <c r="F11" s="14">
        <f>+F12+F13</f>
        <v>0</v>
      </c>
      <c r="G11" s="14">
        <f t="shared" si="0"/>
        <v>0</v>
      </c>
    </row>
    <row r="12" spans="2:7" x14ac:dyDescent="0.4">
      <c r="B12" s="12"/>
      <c r="C12" s="12"/>
      <c r="D12" s="13" t="s">
        <v>12</v>
      </c>
      <c r="E12" s="14"/>
      <c r="F12" s="14"/>
      <c r="G12" s="14">
        <f t="shared" si="0"/>
        <v>0</v>
      </c>
    </row>
    <row r="13" spans="2:7" x14ac:dyDescent="0.4">
      <c r="B13" s="12"/>
      <c r="C13" s="12"/>
      <c r="D13" s="13" t="s">
        <v>16</v>
      </c>
      <c r="E13" s="14"/>
      <c r="F13" s="14"/>
      <c r="G13" s="14">
        <f t="shared" si="0"/>
        <v>0</v>
      </c>
    </row>
    <row r="14" spans="2:7" x14ac:dyDescent="0.4">
      <c r="B14" s="12"/>
      <c r="C14" s="12"/>
      <c r="D14" s="13" t="s">
        <v>17</v>
      </c>
      <c r="E14" s="14">
        <f>+E15+E16</f>
        <v>0</v>
      </c>
      <c r="F14" s="14">
        <f>+F15+F16</f>
        <v>0</v>
      </c>
      <c r="G14" s="14">
        <f t="shared" si="0"/>
        <v>0</v>
      </c>
    </row>
    <row r="15" spans="2:7" x14ac:dyDescent="0.4">
      <c r="B15" s="12"/>
      <c r="C15" s="12"/>
      <c r="D15" s="13" t="s">
        <v>12</v>
      </c>
      <c r="E15" s="14"/>
      <c r="F15" s="14"/>
      <c r="G15" s="14">
        <f t="shared" si="0"/>
        <v>0</v>
      </c>
    </row>
    <row r="16" spans="2:7" x14ac:dyDescent="0.4">
      <c r="B16" s="12"/>
      <c r="C16" s="12"/>
      <c r="D16" s="13" t="s">
        <v>16</v>
      </c>
      <c r="E16" s="14"/>
      <c r="F16" s="14"/>
      <c r="G16" s="14">
        <f t="shared" si="0"/>
        <v>0</v>
      </c>
    </row>
    <row r="17" spans="2:7" x14ac:dyDescent="0.4">
      <c r="B17" s="12"/>
      <c r="C17" s="12"/>
      <c r="D17" s="13" t="s">
        <v>18</v>
      </c>
      <c r="E17" s="14">
        <f>+E18+E19</f>
        <v>0</v>
      </c>
      <c r="F17" s="14">
        <f>+F18+F19</f>
        <v>0</v>
      </c>
      <c r="G17" s="14">
        <f t="shared" si="0"/>
        <v>0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0</v>
      </c>
      <c r="F20" s="14">
        <f>+F21+F22+F23+F24+F25+F26</f>
        <v>0</v>
      </c>
      <c r="G20" s="14">
        <f t="shared" si="0"/>
        <v>0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/>
      <c r="F22" s="14"/>
      <c r="G22" s="14">
        <f t="shared" si="0"/>
        <v>0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/>
      <c r="F24" s="14"/>
      <c r="G24" s="14">
        <f t="shared" si="0"/>
        <v>0</v>
      </c>
    </row>
    <row r="25" spans="2:7" x14ac:dyDescent="0.4">
      <c r="B25" s="12"/>
      <c r="C25" s="12"/>
      <c r="D25" s="13" t="s">
        <v>26</v>
      </c>
      <c r="E25" s="14"/>
      <c r="F25" s="14"/>
      <c r="G25" s="14">
        <f t="shared" si="0"/>
        <v>0</v>
      </c>
    </row>
    <row r="26" spans="2:7" x14ac:dyDescent="0.4">
      <c r="B26" s="12"/>
      <c r="C26" s="12"/>
      <c r="D26" s="13" t="s">
        <v>27</v>
      </c>
      <c r="E26" s="14"/>
      <c r="F26" s="14"/>
      <c r="G26" s="14">
        <f t="shared" si="0"/>
        <v>0</v>
      </c>
    </row>
    <row r="27" spans="2:7" x14ac:dyDescent="0.4">
      <c r="B27" s="12"/>
      <c r="C27" s="12"/>
      <c r="D27" s="13" t="s">
        <v>28</v>
      </c>
      <c r="E27" s="14">
        <f>+E28+E29+E30+E31+E32+E33+E34</f>
        <v>208000</v>
      </c>
      <c r="F27" s="14">
        <f>+F28+F29+F30+F31+F32+F33+F34</f>
        <v>215000</v>
      </c>
      <c r="G27" s="14">
        <f t="shared" si="0"/>
        <v>-7000</v>
      </c>
    </row>
    <row r="28" spans="2:7" x14ac:dyDescent="0.4">
      <c r="B28" s="12"/>
      <c r="C28" s="12"/>
      <c r="D28" s="13" t="s">
        <v>29</v>
      </c>
      <c r="E28" s="14"/>
      <c r="F28" s="14">
        <v>210000</v>
      </c>
      <c r="G28" s="14">
        <f t="shared" si="0"/>
        <v>-210000</v>
      </c>
    </row>
    <row r="29" spans="2:7" x14ac:dyDescent="0.4">
      <c r="B29" s="12"/>
      <c r="C29" s="12"/>
      <c r="D29" s="13" t="s">
        <v>30</v>
      </c>
      <c r="E29" s="14">
        <v>208000</v>
      </c>
      <c r="F29" s="14">
        <v>5000</v>
      </c>
      <c r="G29" s="14">
        <f t="shared" si="0"/>
        <v>203000</v>
      </c>
    </row>
    <row r="30" spans="2:7" x14ac:dyDescent="0.4">
      <c r="B30" s="12"/>
      <c r="C30" s="12"/>
      <c r="D30" s="13" t="s">
        <v>31</v>
      </c>
      <c r="E30" s="14"/>
      <c r="F30" s="14"/>
      <c r="G30" s="14">
        <f t="shared" si="0"/>
        <v>0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/>
      <c r="F32" s="14"/>
      <c r="G32" s="14">
        <f t="shared" si="0"/>
        <v>0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26830215</v>
      </c>
      <c r="F35" s="14">
        <f>+F36</f>
        <v>25467738</v>
      </c>
      <c r="G35" s="14">
        <f t="shared" si="0"/>
        <v>1362477</v>
      </c>
    </row>
    <row r="36" spans="2:7" x14ac:dyDescent="0.4">
      <c r="B36" s="12"/>
      <c r="C36" s="12"/>
      <c r="D36" s="13" t="s">
        <v>37</v>
      </c>
      <c r="E36" s="14">
        <f>+E37+E38+E39+E40+E41</f>
        <v>26830215</v>
      </c>
      <c r="F36" s="14">
        <f>+F37+F38+F39+F40+F41</f>
        <v>25467738</v>
      </c>
      <c r="G36" s="14">
        <f t="shared" si="0"/>
        <v>1362477</v>
      </c>
    </row>
    <row r="37" spans="2:7" x14ac:dyDescent="0.4">
      <c r="B37" s="12"/>
      <c r="C37" s="12"/>
      <c r="D37" s="13" t="s">
        <v>38</v>
      </c>
      <c r="E37" s="14">
        <v>2160000</v>
      </c>
      <c r="F37" s="14">
        <v>2160000</v>
      </c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>
        <v>8756780</v>
      </c>
      <c r="F38" s="14">
        <v>7333125</v>
      </c>
      <c r="G38" s="14">
        <f t="shared" si="0"/>
        <v>1423655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>
        <v>15780000</v>
      </c>
      <c r="F40" s="14">
        <v>15310000</v>
      </c>
      <c r="G40" s="14">
        <f t="shared" si="0"/>
        <v>470000</v>
      </c>
    </row>
    <row r="41" spans="2:7" x14ac:dyDescent="0.4">
      <c r="B41" s="12"/>
      <c r="C41" s="12"/>
      <c r="D41" s="13" t="s">
        <v>35</v>
      </c>
      <c r="E41" s="14">
        <v>133435</v>
      </c>
      <c r="F41" s="14">
        <v>664613</v>
      </c>
      <c r="G41" s="14">
        <f t="shared" si="0"/>
        <v>-531178</v>
      </c>
    </row>
    <row r="42" spans="2:7" x14ac:dyDescent="0.4">
      <c r="B42" s="12"/>
      <c r="C42" s="12"/>
      <c r="D42" s="13" t="s">
        <v>39</v>
      </c>
      <c r="E42" s="14"/>
      <c r="F42" s="14"/>
      <c r="G42" s="14">
        <f t="shared" si="0"/>
        <v>0</v>
      </c>
    </row>
    <row r="43" spans="2:7" x14ac:dyDescent="0.4">
      <c r="B43" s="12"/>
      <c r="C43" s="15"/>
      <c r="D43" s="16" t="s">
        <v>40</v>
      </c>
      <c r="E43" s="17">
        <f>+E6+E35+E42</f>
        <v>27038215</v>
      </c>
      <c r="F43" s="17">
        <f>+F6+F35+F42</f>
        <v>25682738</v>
      </c>
      <c r="G43" s="17">
        <f t="shared" si="0"/>
        <v>1355477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11883737</v>
      </c>
      <c r="F44" s="14">
        <f>+F45+F46+F47+F48+F49+F50+F51</f>
        <v>10674120</v>
      </c>
      <c r="G44" s="14">
        <f t="shared" si="0"/>
        <v>1209617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>
        <v>4300418</v>
      </c>
      <c r="F46" s="14">
        <v>4317595</v>
      </c>
      <c r="G46" s="14">
        <f t="shared" si="0"/>
        <v>-17177</v>
      </c>
    </row>
    <row r="47" spans="2:7" x14ac:dyDescent="0.4">
      <c r="B47" s="12"/>
      <c r="C47" s="12"/>
      <c r="D47" s="13" t="s">
        <v>45</v>
      </c>
      <c r="E47" s="14">
        <v>728081</v>
      </c>
      <c r="F47" s="14">
        <v>564106</v>
      </c>
      <c r="G47" s="14">
        <f t="shared" si="0"/>
        <v>163975</v>
      </c>
    </row>
    <row r="48" spans="2:7" x14ac:dyDescent="0.4">
      <c r="B48" s="12"/>
      <c r="C48" s="12"/>
      <c r="D48" s="13" t="s">
        <v>46</v>
      </c>
      <c r="E48" s="14">
        <v>2619518</v>
      </c>
      <c r="F48" s="14">
        <v>2644159</v>
      </c>
      <c r="G48" s="14">
        <f t="shared" si="0"/>
        <v>-24641</v>
      </c>
    </row>
    <row r="49" spans="2:7" x14ac:dyDescent="0.4">
      <c r="B49" s="12"/>
      <c r="C49" s="12"/>
      <c r="D49" s="13" t="s">
        <v>47</v>
      </c>
      <c r="E49" s="14">
        <v>2889697</v>
      </c>
      <c r="F49" s="14">
        <v>1834905</v>
      </c>
      <c r="G49" s="14">
        <f t="shared" si="0"/>
        <v>1054792</v>
      </c>
    </row>
    <row r="50" spans="2:7" x14ac:dyDescent="0.4">
      <c r="B50" s="12"/>
      <c r="C50" s="12"/>
      <c r="D50" s="13" t="s">
        <v>48</v>
      </c>
      <c r="E50" s="14">
        <v>190000</v>
      </c>
      <c r="F50" s="14">
        <v>182000</v>
      </c>
      <c r="G50" s="14">
        <f t="shared" si="0"/>
        <v>8000</v>
      </c>
    </row>
    <row r="51" spans="2:7" x14ac:dyDescent="0.4">
      <c r="B51" s="12"/>
      <c r="C51" s="12"/>
      <c r="D51" s="13" t="s">
        <v>49</v>
      </c>
      <c r="E51" s="14">
        <v>1156023</v>
      </c>
      <c r="F51" s="14">
        <v>1131355</v>
      </c>
      <c r="G51" s="14">
        <f t="shared" si="0"/>
        <v>24668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7705063</v>
      </c>
      <c r="F52" s="14">
        <f>+F53+F54+F55+F56+F57+F58+F59+F60+F61+F62+F63+F64+F65+F66+F67</f>
        <v>8616701</v>
      </c>
      <c r="G52" s="14">
        <f t="shared" si="0"/>
        <v>-911638</v>
      </c>
    </row>
    <row r="53" spans="2:7" x14ac:dyDescent="0.4">
      <c r="B53" s="12"/>
      <c r="C53" s="12"/>
      <c r="D53" s="13" t="s">
        <v>51</v>
      </c>
      <c r="E53" s="14">
        <v>3106976</v>
      </c>
      <c r="F53" s="14">
        <v>2981822</v>
      </c>
      <c r="G53" s="14">
        <f t="shared" si="0"/>
        <v>125154</v>
      </c>
    </row>
    <row r="54" spans="2:7" x14ac:dyDescent="0.4">
      <c r="B54" s="12"/>
      <c r="C54" s="12"/>
      <c r="D54" s="13" t="s">
        <v>52</v>
      </c>
      <c r="E54" s="14"/>
      <c r="F54" s="14"/>
      <c r="G54" s="14">
        <f t="shared" si="0"/>
        <v>0</v>
      </c>
    </row>
    <row r="55" spans="2:7" x14ac:dyDescent="0.4">
      <c r="B55" s="12"/>
      <c r="C55" s="12"/>
      <c r="D55" s="13" t="s">
        <v>53</v>
      </c>
      <c r="E55" s="14"/>
      <c r="F55" s="14"/>
      <c r="G55" s="14">
        <f t="shared" si="0"/>
        <v>0</v>
      </c>
    </row>
    <row r="56" spans="2:7" x14ac:dyDescent="0.4">
      <c r="B56" s="12"/>
      <c r="C56" s="12"/>
      <c r="D56" s="13" t="s">
        <v>54</v>
      </c>
      <c r="E56" s="14">
        <v>73510</v>
      </c>
      <c r="F56" s="14">
        <v>75664</v>
      </c>
      <c r="G56" s="14">
        <f t="shared" si="0"/>
        <v>-2154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>
        <v>80417</v>
      </c>
      <c r="F59" s="14">
        <v>97778</v>
      </c>
      <c r="G59" s="14">
        <f t="shared" si="0"/>
        <v>-17361</v>
      </c>
    </row>
    <row r="60" spans="2:7" x14ac:dyDescent="0.4">
      <c r="B60" s="12"/>
      <c r="C60" s="12"/>
      <c r="D60" s="13" t="s">
        <v>58</v>
      </c>
      <c r="E60" s="14">
        <v>4092933</v>
      </c>
      <c r="F60" s="14">
        <v>4975251</v>
      </c>
      <c r="G60" s="14">
        <f t="shared" si="0"/>
        <v>-882318</v>
      </c>
    </row>
    <row r="61" spans="2:7" x14ac:dyDescent="0.4">
      <c r="B61" s="12"/>
      <c r="C61" s="12"/>
      <c r="D61" s="13" t="s">
        <v>59</v>
      </c>
      <c r="E61" s="14"/>
      <c r="F61" s="14">
        <v>-3145</v>
      </c>
      <c r="G61" s="14">
        <f t="shared" si="0"/>
        <v>3145</v>
      </c>
    </row>
    <row r="62" spans="2:7" x14ac:dyDescent="0.4">
      <c r="B62" s="12"/>
      <c r="C62" s="12"/>
      <c r="D62" s="13" t="s">
        <v>60</v>
      </c>
      <c r="E62" s="14">
        <v>238577</v>
      </c>
      <c r="F62" s="14">
        <v>333272</v>
      </c>
      <c r="G62" s="14">
        <f t="shared" si="0"/>
        <v>-94695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>
        <v>61560</v>
      </c>
      <c r="F64" s="14">
        <v>66840</v>
      </c>
      <c r="G64" s="14">
        <f t="shared" si="0"/>
        <v>-5280</v>
      </c>
    </row>
    <row r="65" spans="2:7" x14ac:dyDescent="0.4">
      <c r="B65" s="12"/>
      <c r="C65" s="12"/>
      <c r="D65" s="13" t="s">
        <v>63</v>
      </c>
      <c r="E65" s="14">
        <v>51090</v>
      </c>
      <c r="F65" s="14">
        <v>64029</v>
      </c>
      <c r="G65" s="14">
        <f t="shared" si="0"/>
        <v>-12939</v>
      </c>
    </row>
    <row r="66" spans="2:7" x14ac:dyDescent="0.4">
      <c r="B66" s="12"/>
      <c r="C66" s="12"/>
      <c r="D66" s="13" t="s">
        <v>64</v>
      </c>
      <c r="E66" s="14"/>
      <c r="F66" s="14">
        <v>25190</v>
      </c>
      <c r="G66" s="14">
        <f t="shared" si="0"/>
        <v>-25190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3692509</v>
      </c>
      <c r="F68" s="14">
        <f>+F69+F70+F71+F72+F73+F74+F75+F76+F77+F78+F79+F80+F81+F82+F83+F84+F85+F86+F87+F88+F89+F90</f>
        <v>3931604</v>
      </c>
      <c r="G68" s="14">
        <f t="shared" si="0"/>
        <v>-239095</v>
      </c>
    </row>
    <row r="69" spans="2:7" x14ac:dyDescent="0.4">
      <c r="B69" s="12"/>
      <c r="C69" s="12"/>
      <c r="D69" s="13" t="s">
        <v>67</v>
      </c>
      <c r="E69" s="14">
        <v>65500</v>
      </c>
      <c r="F69" s="14">
        <v>55500</v>
      </c>
      <c r="G69" s="14">
        <f t="shared" si="0"/>
        <v>10000</v>
      </c>
    </row>
    <row r="70" spans="2:7" x14ac:dyDescent="0.4">
      <c r="B70" s="12"/>
      <c r="C70" s="12"/>
      <c r="D70" s="13" t="s">
        <v>68</v>
      </c>
      <c r="E70" s="14">
        <v>25410</v>
      </c>
      <c r="F70" s="14">
        <v>20584</v>
      </c>
      <c r="G70" s="14">
        <f t="shared" si="0"/>
        <v>4826</v>
      </c>
    </row>
    <row r="71" spans="2:7" x14ac:dyDescent="0.4">
      <c r="B71" s="12"/>
      <c r="C71" s="12"/>
      <c r="D71" s="13" t="s">
        <v>69</v>
      </c>
      <c r="E71" s="14">
        <v>940</v>
      </c>
      <c r="F71" s="14"/>
      <c r="G71" s="14">
        <f t="shared" ref="G71:G134" si="1">E71-F71</f>
        <v>940</v>
      </c>
    </row>
    <row r="72" spans="2:7" x14ac:dyDescent="0.4">
      <c r="B72" s="12"/>
      <c r="C72" s="12"/>
      <c r="D72" s="13" t="s">
        <v>70</v>
      </c>
      <c r="E72" s="14">
        <v>15000</v>
      </c>
      <c r="F72" s="14">
        <v>24920</v>
      </c>
      <c r="G72" s="14">
        <f t="shared" si="1"/>
        <v>-9920</v>
      </c>
    </row>
    <row r="73" spans="2:7" x14ac:dyDescent="0.4">
      <c r="B73" s="12"/>
      <c r="C73" s="12"/>
      <c r="D73" s="13" t="s">
        <v>71</v>
      </c>
      <c r="E73" s="14">
        <v>29730</v>
      </c>
      <c r="F73" s="14">
        <v>42143</v>
      </c>
      <c r="G73" s="14">
        <f t="shared" si="1"/>
        <v>-12413</v>
      </c>
    </row>
    <row r="74" spans="2:7" x14ac:dyDescent="0.4">
      <c r="B74" s="12"/>
      <c r="C74" s="12"/>
      <c r="D74" s="13" t="s">
        <v>72</v>
      </c>
      <c r="E74" s="14"/>
      <c r="F74" s="14"/>
      <c r="G74" s="14">
        <f t="shared" si="1"/>
        <v>0</v>
      </c>
    </row>
    <row r="75" spans="2:7" x14ac:dyDescent="0.4">
      <c r="B75" s="12"/>
      <c r="C75" s="12"/>
      <c r="D75" s="13" t="s">
        <v>58</v>
      </c>
      <c r="E75" s="14">
        <v>101002</v>
      </c>
      <c r="F75" s="14"/>
      <c r="G75" s="14">
        <f t="shared" si="1"/>
        <v>101002</v>
      </c>
    </row>
    <row r="76" spans="2:7" x14ac:dyDescent="0.4">
      <c r="B76" s="12"/>
      <c r="C76" s="12"/>
      <c r="D76" s="13" t="s">
        <v>59</v>
      </c>
      <c r="E76" s="14">
        <v>878</v>
      </c>
      <c r="F76" s="14"/>
      <c r="G76" s="14">
        <f t="shared" si="1"/>
        <v>878</v>
      </c>
    </row>
    <row r="77" spans="2:7" x14ac:dyDescent="0.4">
      <c r="B77" s="12"/>
      <c r="C77" s="12"/>
      <c r="D77" s="13" t="s">
        <v>73</v>
      </c>
      <c r="E77" s="14">
        <v>418000</v>
      </c>
      <c r="F77" s="14"/>
      <c r="G77" s="14">
        <f t="shared" si="1"/>
        <v>418000</v>
      </c>
    </row>
    <row r="78" spans="2:7" x14ac:dyDescent="0.4">
      <c r="B78" s="12"/>
      <c r="C78" s="12"/>
      <c r="D78" s="13" t="s">
        <v>74</v>
      </c>
      <c r="E78" s="14">
        <v>43688</v>
      </c>
      <c r="F78" s="14">
        <v>36638</v>
      </c>
      <c r="G78" s="14">
        <f t="shared" si="1"/>
        <v>7050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/>
      <c r="F80" s="14"/>
      <c r="G80" s="14">
        <f t="shared" si="1"/>
        <v>0</v>
      </c>
    </row>
    <row r="81" spans="2:7" x14ac:dyDescent="0.4">
      <c r="B81" s="12"/>
      <c r="C81" s="12"/>
      <c r="D81" s="13" t="s">
        <v>77</v>
      </c>
      <c r="E81" s="14">
        <v>2630500</v>
      </c>
      <c r="F81" s="14">
        <v>3332000</v>
      </c>
      <c r="G81" s="14">
        <f t="shared" si="1"/>
        <v>-701500</v>
      </c>
    </row>
    <row r="82" spans="2:7" x14ac:dyDescent="0.4">
      <c r="B82" s="12"/>
      <c r="C82" s="12"/>
      <c r="D82" s="13" t="s">
        <v>78</v>
      </c>
      <c r="E82" s="14">
        <v>25300</v>
      </c>
      <c r="F82" s="14">
        <v>96470</v>
      </c>
      <c r="G82" s="14">
        <f t="shared" si="1"/>
        <v>-71170</v>
      </c>
    </row>
    <row r="83" spans="2:7" x14ac:dyDescent="0.4">
      <c r="B83" s="12"/>
      <c r="C83" s="12"/>
      <c r="D83" s="13" t="s">
        <v>61</v>
      </c>
      <c r="E83" s="14">
        <v>60761</v>
      </c>
      <c r="F83" s="14">
        <v>55009</v>
      </c>
      <c r="G83" s="14">
        <f t="shared" si="1"/>
        <v>5752</v>
      </c>
    </row>
    <row r="84" spans="2:7" x14ac:dyDescent="0.4">
      <c r="B84" s="12"/>
      <c r="C84" s="12"/>
      <c r="D84" s="13" t="s">
        <v>62</v>
      </c>
      <c r="E84" s="14"/>
      <c r="F84" s="14"/>
      <c r="G84" s="14">
        <f t="shared" si="1"/>
        <v>0</v>
      </c>
    </row>
    <row r="85" spans="2:7" x14ac:dyDescent="0.4">
      <c r="B85" s="12"/>
      <c r="C85" s="12"/>
      <c r="D85" s="13" t="s">
        <v>79</v>
      </c>
      <c r="E85" s="14"/>
      <c r="F85" s="14"/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>
        <v>200</v>
      </c>
      <c r="F86" s="14"/>
      <c r="G86" s="14">
        <f t="shared" si="1"/>
        <v>200</v>
      </c>
    </row>
    <row r="87" spans="2:7" x14ac:dyDescent="0.4">
      <c r="B87" s="12"/>
      <c r="C87" s="12"/>
      <c r="D87" s="13" t="s">
        <v>81</v>
      </c>
      <c r="E87" s="14">
        <v>204600</v>
      </c>
      <c r="F87" s="14">
        <v>197340</v>
      </c>
      <c r="G87" s="14">
        <f t="shared" si="1"/>
        <v>7260</v>
      </c>
    </row>
    <row r="88" spans="2:7" x14ac:dyDescent="0.4">
      <c r="B88" s="12"/>
      <c r="C88" s="12"/>
      <c r="D88" s="13" t="s">
        <v>82</v>
      </c>
      <c r="E88" s="14"/>
      <c r="F88" s="14"/>
      <c r="G88" s="14">
        <f t="shared" si="1"/>
        <v>0</v>
      </c>
    </row>
    <row r="89" spans="2:7" x14ac:dyDescent="0.4">
      <c r="B89" s="12"/>
      <c r="C89" s="12"/>
      <c r="D89" s="13" t="s">
        <v>83</v>
      </c>
      <c r="E89" s="14">
        <v>71000</v>
      </c>
      <c r="F89" s="14">
        <v>71000</v>
      </c>
      <c r="G89" s="14">
        <f t="shared" si="1"/>
        <v>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>
        <v>1375251</v>
      </c>
      <c r="F92" s="14">
        <v>1098956</v>
      </c>
      <c r="G92" s="14">
        <f t="shared" si="1"/>
        <v>276295</v>
      </c>
    </row>
    <row r="93" spans="2:7" x14ac:dyDescent="0.4">
      <c r="B93" s="12"/>
      <c r="C93" s="12"/>
      <c r="D93" s="13" t="s">
        <v>86</v>
      </c>
      <c r="E93" s="14"/>
      <c r="F93" s="14"/>
      <c r="G93" s="14">
        <f t="shared" si="1"/>
        <v>0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24656560</v>
      </c>
      <c r="F95" s="17">
        <f>+F44+F52+F68+F91+F92+F93+F94</f>
        <v>24321381</v>
      </c>
      <c r="G95" s="17">
        <f t="shared" si="1"/>
        <v>335179</v>
      </c>
    </row>
    <row r="96" spans="2:7" x14ac:dyDescent="0.4">
      <c r="B96" s="15"/>
      <c r="C96" s="18" t="s">
        <v>89</v>
      </c>
      <c r="D96" s="19"/>
      <c r="E96" s="20">
        <f xml:space="preserve"> +E43 - E95</f>
        <v>2381655</v>
      </c>
      <c r="F96" s="20">
        <f xml:space="preserve"> +F43 - F95</f>
        <v>1361357</v>
      </c>
      <c r="G96" s="20">
        <f t="shared" si="1"/>
        <v>1020298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/>
      <c r="F98" s="14"/>
      <c r="G98" s="14">
        <f t="shared" si="1"/>
        <v>0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0</v>
      </c>
      <c r="F100" s="14">
        <f>+F101+F102+F103</f>
        <v>86726</v>
      </c>
      <c r="G100" s="14">
        <f t="shared" si="1"/>
        <v>-86726</v>
      </c>
    </row>
    <row r="101" spans="2:7" x14ac:dyDescent="0.4">
      <c r="B101" s="12"/>
      <c r="C101" s="12"/>
      <c r="D101" s="13" t="s">
        <v>95</v>
      </c>
      <c r="E101" s="14"/>
      <c r="F101" s="14"/>
      <c r="G101" s="14">
        <f t="shared" si="1"/>
        <v>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/>
      <c r="F103" s="14">
        <v>86726</v>
      </c>
      <c r="G103" s="14">
        <f t="shared" si="1"/>
        <v>-86726</v>
      </c>
    </row>
    <row r="104" spans="2:7" x14ac:dyDescent="0.4">
      <c r="B104" s="12"/>
      <c r="C104" s="15"/>
      <c r="D104" s="16" t="s">
        <v>98</v>
      </c>
      <c r="E104" s="17">
        <f>+E97+E98+E99+E100</f>
        <v>0</v>
      </c>
      <c r="F104" s="17">
        <f>+F97+F98+F99+F100</f>
        <v>86726</v>
      </c>
      <c r="G104" s="17">
        <f t="shared" si="1"/>
        <v>-86726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0</v>
      </c>
      <c r="F106" s="14">
        <f>+F107+F108</f>
        <v>0</v>
      </c>
      <c r="G106" s="14">
        <f t="shared" si="1"/>
        <v>0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/>
      <c r="F108" s="14"/>
      <c r="G108" s="14">
        <f t="shared" si="1"/>
        <v>0</v>
      </c>
    </row>
    <row r="109" spans="2:7" x14ac:dyDescent="0.4">
      <c r="B109" s="12"/>
      <c r="C109" s="15"/>
      <c r="D109" s="16" t="s">
        <v>103</v>
      </c>
      <c r="E109" s="17">
        <f>+E105+E106</f>
        <v>0</v>
      </c>
      <c r="F109" s="17">
        <f>+F105+F106</f>
        <v>0</v>
      </c>
      <c r="G109" s="17">
        <f t="shared" si="1"/>
        <v>0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0</v>
      </c>
      <c r="F110" s="22">
        <f xml:space="preserve"> +F104 - F109</f>
        <v>86726</v>
      </c>
      <c r="G110" s="22">
        <f t="shared" si="1"/>
        <v>-86726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2381655</v>
      </c>
      <c r="F111" s="20">
        <f xml:space="preserve"> +F96 +F110</f>
        <v>1448083</v>
      </c>
      <c r="G111" s="20">
        <f t="shared" si="1"/>
        <v>933572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/>
      <c r="F117" s="14"/>
      <c r="G117" s="14">
        <f t="shared" si="1"/>
        <v>0</v>
      </c>
    </row>
    <row r="118" spans="2:7" x14ac:dyDescent="0.4">
      <c r="B118" s="12"/>
      <c r="C118" s="12"/>
      <c r="D118" s="13" t="s">
        <v>113</v>
      </c>
      <c r="E118" s="14">
        <v>8993192</v>
      </c>
      <c r="F118" s="14">
        <v>12716384</v>
      </c>
      <c r="G118" s="14">
        <f t="shared" si="1"/>
        <v>-3723192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8993192</v>
      </c>
      <c r="F121" s="17">
        <f>+F112+F114+F116+F117+F118+F119</f>
        <v>12716384</v>
      </c>
      <c r="G121" s="17">
        <f t="shared" si="1"/>
        <v>-3723192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1</v>
      </c>
      <c r="G122" s="14">
        <f t="shared" si="1"/>
        <v>-1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>
        <v>1</v>
      </c>
      <c r="G126" s="14">
        <f t="shared" si="1"/>
        <v>-1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/>
      <c r="F129" s="14"/>
      <c r="G129" s="14">
        <f t="shared" si="1"/>
        <v>0</v>
      </c>
    </row>
    <row r="130" spans="2:7" x14ac:dyDescent="0.4">
      <c r="B130" s="12"/>
      <c r="C130" s="12"/>
      <c r="D130" s="13" t="s">
        <v>125</v>
      </c>
      <c r="E130" s="14">
        <v>11333309</v>
      </c>
      <c r="F130" s="14">
        <v>27621495</v>
      </c>
      <c r="G130" s="14">
        <f t="shared" si="1"/>
        <v>-16288186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11333309</v>
      </c>
      <c r="F132" s="17">
        <f>+F122+F127+F128+F129+F130+F131</f>
        <v>27621496</v>
      </c>
      <c r="G132" s="17">
        <f t="shared" si="1"/>
        <v>-16288187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-2340117</v>
      </c>
      <c r="F133" s="26">
        <f xml:space="preserve"> +F121 - F132</f>
        <v>-14905112</v>
      </c>
      <c r="G133" s="26">
        <f t="shared" si="1"/>
        <v>12564995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41538</v>
      </c>
      <c r="F134" s="29">
        <f xml:space="preserve"> +F111 +F133</f>
        <v>-13457029</v>
      </c>
      <c r="G134" s="29">
        <f t="shared" si="1"/>
        <v>13498567</v>
      </c>
    </row>
    <row r="135" spans="2:7" x14ac:dyDescent="0.4">
      <c r="B135" s="30" t="s">
        <v>130</v>
      </c>
      <c r="C135" s="27" t="s">
        <v>131</v>
      </c>
      <c r="D135" s="28"/>
      <c r="E135" s="29">
        <v>29143400</v>
      </c>
      <c r="F135" s="29">
        <v>42600429</v>
      </c>
      <c r="G135" s="29">
        <f t="shared" ref="G135:G145" si="2">E135-F135</f>
        <v>-13457029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29184938</v>
      </c>
      <c r="F136" s="29">
        <f xml:space="preserve"> +F134 +F135</f>
        <v>29143400</v>
      </c>
      <c r="G136" s="29">
        <f t="shared" si="2"/>
        <v>41538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0</v>
      </c>
      <c r="F141" s="29">
        <f>+F142+F143+F144</f>
        <v>0</v>
      </c>
      <c r="G141" s="29">
        <f t="shared" si="2"/>
        <v>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/>
      <c r="G144" s="26">
        <f t="shared" si="2"/>
        <v>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29184938</v>
      </c>
      <c r="F145" s="29">
        <f xml:space="preserve"> +F136 +F137 +F138 - F141</f>
        <v>29143400</v>
      </c>
      <c r="G145" s="29">
        <f t="shared" si="2"/>
        <v>41538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4AE4-4898-443E-8F8D-A3A75775E79C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143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91167687</v>
      </c>
      <c r="F6" s="11">
        <f>+F7+F11+F14+F17+F20+F27</f>
        <v>81848915</v>
      </c>
      <c r="G6" s="11">
        <f>E6-F6</f>
        <v>9318772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0</v>
      </c>
      <c r="F11" s="14">
        <f>+F12+F13</f>
        <v>0</v>
      </c>
      <c r="G11" s="14">
        <f t="shared" si="0"/>
        <v>0</v>
      </c>
    </row>
    <row r="12" spans="2:7" x14ac:dyDescent="0.4">
      <c r="B12" s="12"/>
      <c r="C12" s="12"/>
      <c r="D12" s="13" t="s">
        <v>12</v>
      </c>
      <c r="E12" s="14"/>
      <c r="F12" s="14"/>
      <c r="G12" s="14">
        <f t="shared" si="0"/>
        <v>0</v>
      </c>
    </row>
    <row r="13" spans="2:7" x14ac:dyDescent="0.4">
      <c r="B13" s="12"/>
      <c r="C13" s="12"/>
      <c r="D13" s="13" t="s">
        <v>16</v>
      </c>
      <c r="E13" s="14"/>
      <c r="F13" s="14"/>
      <c r="G13" s="14">
        <f t="shared" si="0"/>
        <v>0</v>
      </c>
    </row>
    <row r="14" spans="2:7" x14ac:dyDescent="0.4">
      <c r="B14" s="12"/>
      <c r="C14" s="12"/>
      <c r="D14" s="13" t="s">
        <v>17</v>
      </c>
      <c r="E14" s="14">
        <f>+E15+E16</f>
        <v>64429815</v>
      </c>
      <c r="F14" s="14">
        <f>+F15+F16</f>
        <v>58018647</v>
      </c>
      <c r="G14" s="14">
        <f t="shared" si="0"/>
        <v>6411168</v>
      </c>
    </row>
    <row r="15" spans="2:7" x14ac:dyDescent="0.4">
      <c r="B15" s="12"/>
      <c r="C15" s="12"/>
      <c r="D15" s="13" t="s">
        <v>12</v>
      </c>
      <c r="E15" s="14">
        <v>57062083</v>
      </c>
      <c r="F15" s="14">
        <v>51594704</v>
      </c>
      <c r="G15" s="14">
        <f t="shared" si="0"/>
        <v>5467379</v>
      </c>
    </row>
    <row r="16" spans="2:7" x14ac:dyDescent="0.4">
      <c r="B16" s="12"/>
      <c r="C16" s="12"/>
      <c r="D16" s="13" t="s">
        <v>16</v>
      </c>
      <c r="E16" s="14">
        <v>7367732</v>
      </c>
      <c r="F16" s="14">
        <v>6423943</v>
      </c>
      <c r="G16" s="14">
        <f t="shared" si="0"/>
        <v>943789</v>
      </c>
    </row>
    <row r="17" spans="2:7" x14ac:dyDescent="0.4">
      <c r="B17" s="12"/>
      <c r="C17" s="12"/>
      <c r="D17" s="13" t="s">
        <v>18</v>
      </c>
      <c r="E17" s="14">
        <f>+E18+E19</f>
        <v>0</v>
      </c>
      <c r="F17" s="14">
        <f>+F18+F19</f>
        <v>0</v>
      </c>
      <c r="G17" s="14">
        <f t="shared" si="0"/>
        <v>0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25964788</v>
      </c>
      <c r="F20" s="14">
        <f>+F21+F22+F23+F24+F25+F26</f>
        <v>23302584</v>
      </c>
      <c r="G20" s="14">
        <f t="shared" si="0"/>
        <v>2662204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>
        <v>9389710</v>
      </c>
      <c r="F22" s="14">
        <v>8557945</v>
      </c>
      <c r="G22" s="14">
        <f t="shared" si="0"/>
        <v>831765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>
        <v>7023500</v>
      </c>
      <c r="F24" s="14">
        <v>6409700</v>
      </c>
      <c r="G24" s="14">
        <f t="shared" si="0"/>
        <v>613800</v>
      </c>
    </row>
    <row r="25" spans="2:7" x14ac:dyDescent="0.4">
      <c r="B25" s="12"/>
      <c r="C25" s="12"/>
      <c r="D25" s="13" t="s">
        <v>26</v>
      </c>
      <c r="E25" s="14">
        <v>8978970</v>
      </c>
      <c r="F25" s="14"/>
      <c r="G25" s="14">
        <f t="shared" si="0"/>
        <v>8978970</v>
      </c>
    </row>
    <row r="26" spans="2:7" x14ac:dyDescent="0.4">
      <c r="B26" s="12"/>
      <c r="C26" s="12"/>
      <c r="D26" s="13" t="s">
        <v>27</v>
      </c>
      <c r="E26" s="14">
        <v>572608</v>
      </c>
      <c r="F26" s="14">
        <v>8334939</v>
      </c>
      <c r="G26" s="14">
        <f t="shared" si="0"/>
        <v>-7762331</v>
      </c>
    </row>
    <row r="27" spans="2:7" x14ac:dyDescent="0.4">
      <c r="B27" s="12"/>
      <c r="C27" s="12"/>
      <c r="D27" s="13" t="s">
        <v>28</v>
      </c>
      <c r="E27" s="14">
        <f>+E28+E29+E30+E31+E32+E33+E34</f>
        <v>773084</v>
      </c>
      <c r="F27" s="14">
        <f>+F28+F29+F30+F31+F32+F33+F34</f>
        <v>527684</v>
      </c>
      <c r="G27" s="14">
        <f t="shared" si="0"/>
        <v>245400</v>
      </c>
    </row>
    <row r="28" spans="2:7" x14ac:dyDescent="0.4">
      <c r="B28" s="12"/>
      <c r="C28" s="12"/>
      <c r="D28" s="13" t="s">
        <v>29</v>
      </c>
      <c r="E28" s="14">
        <v>609084</v>
      </c>
      <c r="F28" s="14">
        <v>505184</v>
      </c>
      <c r="G28" s="14">
        <f t="shared" si="0"/>
        <v>103900</v>
      </c>
    </row>
    <row r="29" spans="2:7" x14ac:dyDescent="0.4">
      <c r="B29" s="12"/>
      <c r="C29" s="12"/>
      <c r="D29" s="13" t="s">
        <v>30</v>
      </c>
      <c r="E29" s="14">
        <v>164000</v>
      </c>
      <c r="F29" s="14">
        <v>22500</v>
      </c>
      <c r="G29" s="14">
        <f t="shared" si="0"/>
        <v>141500</v>
      </c>
    </row>
    <row r="30" spans="2:7" x14ac:dyDescent="0.4">
      <c r="B30" s="12"/>
      <c r="C30" s="12"/>
      <c r="D30" s="13" t="s">
        <v>31</v>
      </c>
      <c r="E30" s="14"/>
      <c r="F30" s="14"/>
      <c r="G30" s="14">
        <f t="shared" si="0"/>
        <v>0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/>
      <c r="F32" s="14"/>
      <c r="G32" s="14">
        <f t="shared" si="0"/>
        <v>0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/>
      <c r="F42" s="14"/>
      <c r="G42" s="14">
        <f t="shared" si="0"/>
        <v>0</v>
      </c>
    </row>
    <row r="43" spans="2:7" x14ac:dyDescent="0.4">
      <c r="B43" s="12"/>
      <c r="C43" s="15"/>
      <c r="D43" s="16" t="s">
        <v>40</v>
      </c>
      <c r="E43" s="17">
        <f>+E6+E35+E42</f>
        <v>91167687</v>
      </c>
      <c r="F43" s="17">
        <f>+F6+F35+F42</f>
        <v>81848915</v>
      </c>
      <c r="G43" s="17">
        <f t="shared" si="0"/>
        <v>9318772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61673806</v>
      </c>
      <c r="F44" s="14">
        <f>+F45+F46+F47+F48+F49+F50+F51</f>
        <v>67133065</v>
      </c>
      <c r="G44" s="14">
        <f t="shared" si="0"/>
        <v>-5459259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>
        <v>34162482</v>
      </c>
      <c r="F46" s="14">
        <v>34242860</v>
      </c>
      <c r="G46" s="14">
        <f t="shared" si="0"/>
        <v>-80378</v>
      </c>
    </row>
    <row r="47" spans="2:7" x14ac:dyDescent="0.4">
      <c r="B47" s="12"/>
      <c r="C47" s="12"/>
      <c r="D47" s="13" t="s">
        <v>45</v>
      </c>
      <c r="E47" s="14">
        <v>4964875</v>
      </c>
      <c r="F47" s="14">
        <v>4400945</v>
      </c>
      <c r="G47" s="14">
        <f t="shared" si="0"/>
        <v>563930</v>
      </c>
    </row>
    <row r="48" spans="2:7" x14ac:dyDescent="0.4">
      <c r="B48" s="12"/>
      <c r="C48" s="12"/>
      <c r="D48" s="13" t="s">
        <v>46</v>
      </c>
      <c r="E48" s="14">
        <v>9356519</v>
      </c>
      <c r="F48" s="14">
        <v>13343772</v>
      </c>
      <c r="G48" s="14">
        <f t="shared" si="0"/>
        <v>-3987253</v>
      </c>
    </row>
    <row r="49" spans="2:7" x14ac:dyDescent="0.4">
      <c r="B49" s="12"/>
      <c r="C49" s="12"/>
      <c r="D49" s="13" t="s">
        <v>47</v>
      </c>
      <c r="E49" s="14">
        <v>4497274</v>
      </c>
      <c r="F49" s="14">
        <v>5991762</v>
      </c>
      <c r="G49" s="14">
        <f t="shared" si="0"/>
        <v>-1494488</v>
      </c>
    </row>
    <row r="50" spans="2:7" x14ac:dyDescent="0.4">
      <c r="B50" s="12"/>
      <c r="C50" s="12"/>
      <c r="D50" s="13" t="s">
        <v>48</v>
      </c>
      <c r="E50" s="14">
        <v>1615000</v>
      </c>
      <c r="F50" s="14">
        <v>1547000</v>
      </c>
      <c r="G50" s="14">
        <f t="shared" si="0"/>
        <v>68000</v>
      </c>
    </row>
    <row r="51" spans="2:7" x14ac:dyDescent="0.4">
      <c r="B51" s="12"/>
      <c r="C51" s="12"/>
      <c r="D51" s="13" t="s">
        <v>49</v>
      </c>
      <c r="E51" s="14">
        <v>7077656</v>
      </c>
      <c r="F51" s="14">
        <v>7606726</v>
      </c>
      <c r="G51" s="14">
        <f t="shared" si="0"/>
        <v>-529070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13538849</v>
      </c>
      <c r="F52" s="14">
        <f>+F53+F54+F55+F56+F57+F58+F59+F60+F61+F62+F63+F64+F65+F66+F67</f>
        <v>13566556</v>
      </c>
      <c r="G52" s="14">
        <f t="shared" si="0"/>
        <v>-27707</v>
      </c>
    </row>
    <row r="53" spans="2:7" x14ac:dyDescent="0.4">
      <c r="B53" s="12"/>
      <c r="C53" s="12"/>
      <c r="D53" s="13" t="s">
        <v>51</v>
      </c>
      <c r="E53" s="14">
        <v>6045944</v>
      </c>
      <c r="F53" s="14">
        <v>5288349</v>
      </c>
      <c r="G53" s="14">
        <f t="shared" si="0"/>
        <v>757595</v>
      </c>
    </row>
    <row r="54" spans="2:7" x14ac:dyDescent="0.4">
      <c r="B54" s="12"/>
      <c r="C54" s="12"/>
      <c r="D54" s="13" t="s">
        <v>52</v>
      </c>
      <c r="E54" s="14">
        <v>714428</v>
      </c>
      <c r="F54" s="14">
        <v>749019</v>
      </c>
      <c r="G54" s="14">
        <f t="shared" si="0"/>
        <v>-34591</v>
      </c>
    </row>
    <row r="55" spans="2:7" x14ac:dyDescent="0.4">
      <c r="B55" s="12"/>
      <c r="C55" s="12"/>
      <c r="D55" s="13" t="s">
        <v>53</v>
      </c>
      <c r="E55" s="14"/>
      <c r="F55" s="14"/>
      <c r="G55" s="14">
        <f t="shared" si="0"/>
        <v>0</v>
      </c>
    </row>
    <row r="56" spans="2:7" x14ac:dyDescent="0.4">
      <c r="B56" s="12"/>
      <c r="C56" s="12"/>
      <c r="D56" s="13" t="s">
        <v>54</v>
      </c>
      <c r="E56" s="14">
        <v>215472</v>
      </c>
      <c r="F56" s="14">
        <v>174330</v>
      </c>
      <c r="G56" s="14">
        <f t="shared" si="0"/>
        <v>41142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>
        <v>79715</v>
      </c>
      <c r="F59" s="14">
        <v>102990</v>
      </c>
      <c r="G59" s="14">
        <f t="shared" si="0"/>
        <v>-23275</v>
      </c>
    </row>
    <row r="60" spans="2:7" x14ac:dyDescent="0.4">
      <c r="B60" s="12"/>
      <c r="C60" s="12"/>
      <c r="D60" s="13" t="s">
        <v>58</v>
      </c>
      <c r="E60" s="14">
        <v>4713975</v>
      </c>
      <c r="F60" s="14">
        <v>5479353</v>
      </c>
      <c r="G60" s="14">
        <f t="shared" si="0"/>
        <v>-765378</v>
      </c>
    </row>
    <row r="61" spans="2:7" x14ac:dyDescent="0.4">
      <c r="B61" s="12"/>
      <c r="C61" s="12"/>
      <c r="D61" s="13" t="s">
        <v>59</v>
      </c>
      <c r="E61" s="14"/>
      <c r="F61" s="14"/>
      <c r="G61" s="14">
        <f t="shared" si="0"/>
        <v>0</v>
      </c>
    </row>
    <row r="62" spans="2:7" x14ac:dyDescent="0.4">
      <c r="B62" s="12"/>
      <c r="C62" s="12"/>
      <c r="D62" s="13" t="s">
        <v>60</v>
      </c>
      <c r="E62" s="14">
        <v>1368846</v>
      </c>
      <c r="F62" s="14">
        <v>1120565</v>
      </c>
      <c r="G62" s="14">
        <f t="shared" si="0"/>
        <v>248281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>
        <v>314684</v>
      </c>
      <c r="F64" s="14">
        <v>329204</v>
      </c>
      <c r="G64" s="14">
        <f t="shared" si="0"/>
        <v>-14520</v>
      </c>
    </row>
    <row r="65" spans="2:7" x14ac:dyDescent="0.4">
      <c r="B65" s="12"/>
      <c r="C65" s="12"/>
      <c r="D65" s="13" t="s">
        <v>63</v>
      </c>
      <c r="E65" s="14">
        <v>85785</v>
      </c>
      <c r="F65" s="14">
        <v>204386</v>
      </c>
      <c r="G65" s="14">
        <f t="shared" si="0"/>
        <v>-118601</v>
      </c>
    </row>
    <row r="66" spans="2:7" x14ac:dyDescent="0.4">
      <c r="B66" s="12"/>
      <c r="C66" s="12"/>
      <c r="D66" s="13" t="s">
        <v>64</v>
      </c>
      <c r="E66" s="14"/>
      <c r="F66" s="14">
        <v>118360</v>
      </c>
      <c r="G66" s="14">
        <f t="shared" si="0"/>
        <v>-118360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5485525</v>
      </c>
      <c r="F68" s="14">
        <f>+F69+F70+F71+F72+F73+F74+F75+F76+F77+F78+F79+F80+F81+F82+F83+F84+F85+F86+F87+F88+F89+F90</f>
        <v>7845505</v>
      </c>
      <c r="G68" s="14">
        <f t="shared" si="0"/>
        <v>-2359980</v>
      </c>
    </row>
    <row r="69" spans="2:7" x14ac:dyDescent="0.4">
      <c r="B69" s="12"/>
      <c r="C69" s="12"/>
      <c r="D69" s="13" t="s">
        <v>67</v>
      </c>
      <c r="E69" s="14">
        <v>345434</v>
      </c>
      <c r="F69" s="14">
        <v>428170</v>
      </c>
      <c r="G69" s="14">
        <f t="shared" si="0"/>
        <v>-82736</v>
      </c>
    </row>
    <row r="70" spans="2:7" x14ac:dyDescent="0.4">
      <c r="B70" s="12"/>
      <c r="C70" s="12"/>
      <c r="D70" s="13" t="s">
        <v>68</v>
      </c>
      <c r="E70" s="14">
        <v>139761</v>
      </c>
      <c r="F70" s="14">
        <v>115802</v>
      </c>
      <c r="G70" s="14">
        <f t="shared" si="0"/>
        <v>23959</v>
      </c>
    </row>
    <row r="71" spans="2:7" x14ac:dyDescent="0.4">
      <c r="B71" s="12"/>
      <c r="C71" s="12"/>
      <c r="D71" s="13" t="s">
        <v>69</v>
      </c>
      <c r="E71" s="14">
        <v>5354</v>
      </c>
      <c r="F71" s="14">
        <v>18040</v>
      </c>
      <c r="G71" s="14">
        <f t="shared" ref="G71:G134" si="1">E71-F71</f>
        <v>-12686</v>
      </c>
    </row>
    <row r="72" spans="2:7" x14ac:dyDescent="0.4">
      <c r="B72" s="12"/>
      <c r="C72" s="12"/>
      <c r="D72" s="13" t="s">
        <v>70</v>
      </c>
      <c r="E72" s="14">
        <v>25100</v>
      </c>
      <c r="F72" s="14">
        <v>374332</v>
      </c>
      <c r="G72" s="14">
        <f t="shared" si="1"/>
        <v>-349232</v>
      </c>
    </row>
    <row r="73" spans="2:7" x14ac:dyDescent="0.4">
      <c r="B73" s="12"/>
      <c r="C73" s="12"/>
      <c r="D73" s="13" t="s">
        <v>71</v>
      </c>
      <c r="E73" s="14">
        <v>20280</v>
      </c>
      <c r="F73" s="14">
        <v>57251</v>
      </c>
      <c r="G73" s="14">
        <f t="shared" si="1"/>
        <v>-36971</v>
      </c>
    </row>
    <row r="74" spans="2:7" x14ac:dyDescent="0.4">
      <c r="B74" s="12"/>
      <c r="C74" s="12"/>
      <c r="D74" s="13" t="s">
        <v>72</v>
      </c>
      <c r="E74" s="14">
        <v>56229</v>
      </c>
      <c r="F74" s="14">
        <v>74383</v>
      </c>
      <c r="G74" s="14">
        <f t="shared" si="1"/>
        <v>-18154</v>
      </c>
    </row>
    <row r="75" spans="2:7" x14ac:dyDescent="0.4">
      <c r="B75" s="12"/>
      <c r="C75" s="12"/>
      <c r="D75" s="13" t="s">
        <v>58</v>
      </c>
      <c r="E75" s="14"/>
      <c r="F75" s="14"/>
      <c r="G75" s="14">
        <f t="shared" si="1"/>
        <v>0</v>
      </c>
    </row>
    <row r="76" spans="2:7" x14ac:dyDescent="0.4">
      <c r="B76" s="12"/>
      <c r="C76" s="12"/>
      <c r="D76" s="13" t="s">
        <v>59</v>
      </c>
      <c r="E76" s="14"/>
      <c r="F76" s="14"/>
      <c r="G76" s="14">
        <f t="shared" si="1"/>
        <v>0</v>
      </c>
    </row>
    <row r="77" spans="2:7" x14ac:dyDescent="0.4">
      <c r="B77" s="12"/>
      <c r="C77" s="12"/>
      <c r="D77" s="13" t="s">
        <v>73</v>
      </c>
      <c r="E77" s="14"/>
      <c r="F77" s="14"/>
      <c r="G77" s="14">
        <f t="shared" si="1"/>
        <v>0</v>
      </c>
    </row>
    <row r="78" spans="2:7" x14ac:dyDescent="0.4">
      <c r="B78" s="12"/>
      <c r="C78" s="12"/>
      <c r="D78" s="13" t="s">
        <v>74</v>
      </c>
      <c r="E78" s="14">
        <v>274723</v>
      </c>
      <c r="F78" s="14">
        <v>277233</v>
      </c>
      <c r="G78" s="14">
        <f t="shared" si="1"/>
        <v>-2510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/>
      <c r="F80" s="14"/>
      <c r="G80" s="14">
        <f t="shared" si="1"/>
        <v>0</v>
      </c>
    </row>
    <row r="81" spans="2:7" x14ac:dyDescent="0.4">
      <c r="B81" s="12"/>
      <c r="C81" s="12"/>
      <c r="D81" s="13" t="s">
        <v>77</v>
      </c>
      <c r="E81" s="14">
        <v>2997000</v>
      </c>
      <c r="F81" s="14">
        <v>5212300</v>
      </c>
      <c r="G81" s="14">
        <f t="shared" si="1"/>
        <v>-2215300</v>
      </c>
    </row>
    <row r="82" spans="2:7" x14ac:dyDescent="0.4">
      <c r="B82" s="12"/>
      <c r="C82" s="12"/>
      <c r="D82" s="13" t="s">
        <v>78</v>
      </c>
      <c r="E82" s="14">
        <v>911460</v>
      </c>
      <c r="F82" s="14">
        <v>884935</v>
      </c>
      <c r="G82" s="14">
        <f t="shared" si="1"/>
        <v>26525</v>
      </c>
    </row>
    <row r="83" spans="2:7" x14ac:dyDescent="0.4">
      <c r="B83" s="12"/>
      <c r="C83" s="12"/>
      <c r="D83" s="13" t="s">
        <v>61</v>
      </c>
      <c r="E83" s="14">
        <v>135580</v>
      </c>
      <c r="F83" s="14">
        <v>155591</v>
      </c>
      <c r="G83" s="14">
        <f t="shared" si="1"/>
        <v>-20011</v>
      </c>
    </row>
    <row r="84" spans="2:7" x14ac:dyDescent="0.4">
      <c r="B84" s="12"/>
      <c r="C84" s="12"/>
      <c r="D84" s="13" t="s">
        <v>62</v>
      </c>
      <c r="E84" s="14">
        <v>348348</v>
      </c>
      <c r="F84" s="14">
        <v>13068</v>
      </c>
      <c r="G84" s="14">
        <f t="shared" si="1"/>
        <v>335280</v>
      </c>
    </row>
    <row r="85" spans="2:7" x14ac:dyDescent="0.4">
      <c r="B85" s="12"/>
      <c r="C85" s="12"/>
      <c r="D85" s="13" t="s">
        <v>79</v>
      </c>
      <c r="E85" s="14"/>
      <c r="F85" s="14"/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/>
      <c r="F86" s="14"/>
      <c r="G86" s="14">
        <f t="shared" si="1"/>
        <v>0</v>
      </c>
    </row>
    <row r="87" spans="2:7" x14ac:dyDescent="0.4">
      <c r="B87" s="12"/>
      <c r="C87" s="12"/>
      <c r="D87" s="13" t="s">
        <v>81</v>
      </c>
      <c r="E87" s="14">
        <v>224400</v>
      </c>
      <c r="F87" s="14">
        <v>224400</v>
      </c>
      <c r="G87" s="14">
        <f t="shared" si="1"/>
        <v>0</v>
      </c>
    </row>
    <row r="88" spans="2:7" x14ac:dyDescent="0.4">
      <c r="B88" s="12"/>
      <c r="C88" s="12"/>
      <c r="D88" s="13" t="s">
        <v>82</v>
      </c>
      <c r="E88" s="14">
        <v>1856</v>
      </c>
      <c r="F88" s="14"/>
      <c r="G88" s="14">
        <f t="shared" si="1"/>
        <v>1856</v>
      </c>
    </row>
    <row r="89" spans="2:7" x14ac:dyDescent="0.4">
      <c r="B89" s="12"/>
      <c r="C89" s="12"/>
      <c r="D89" s="13" t="s">
        <v>83</v>
      </c>
      <c r="E89" s="14"/>
      <c r="F89" s="14">
        <v>10000</v>
      </c>
      <c r="G89" s="14">
        <f t="shared" si="1"/>
        <v>-10000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>
        <v>3647023</v>
      </c>
      <c r="F92" s="14">
        <v>3794945</v>
      </c>
      <c r="G92" s="14">
        <f t="shared" si="1"/>
        <v>-147922</v>
      </c>
    </row>
    <row r="93" spans="2:7" x14ac:dyDescent="0.4">
      <c r="B93" s="12"/>
      <c r="C93" s="12"/>
      <c r="D93" s="13" t="s">
        <v>86</v>
      </c>
      <c r="E93" s="14">
        <v>-837363</v>
      </c>
      <c r="F93" s="14">
        <v>-837364</v>
      </c>
      <c r="G93" s="14">
        <f t="shared" si="1"/>
        <v>1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83507840</v>
      </c>
      <c r="F95" s="17">
        <f>+F44+F52+F68+F91+F92+F93+F94</f>
        <v>91502707</v>
      </c>
      <c r="G95" s="17">
        <f t="shared" si="1"/>
        <v>-7994867</v>
      </c>
    </row>
    <row r="96" spans="2:7" x14ac:dyDescent="0.4">
      <c r="B96" s="15"/>
      <c r="C96" s="18" t="s">
        <v>89</v>
      </c>
      <c r="D96" s="19"/>
      <c r="E96" s="20">
        <f xml:space="preserve"> +E43 - E95</f>
        <v>7659847</v>
      </c>
      <c r="F96" s="20">
        <f xml:space="preserve"> +F43 - F95</f>
        <v>-9653792</v>
      </c>
      <c r="G96" s="20">
        <f t="shared" si="1"/>
        <v>17313639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>
        <v>11706</v>
      </c>
      <c r="F98" s="14">
        <v>3334</v>
      </c>
      <c r="G98" s="14">
        <f t="shared" si="1"/>
        <v>8372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212648</v>
      </c>
      <c r="F100" s="14">
        <f>+F101+F102+F103</f>
        <v>333270</v>
      </c>
      <c r="G100" s="14">
        <f t="shared" si="1"/>
        <v>-120622</v>
      </c>
    </row>
    <row r="101" spans="2:7" x14ac:dyDescent="0.4">
      <c r="B101" s="12"/>
      <c r="C101" s="12"/>
      <c r="D101" s="13" t="s">
        <v>95</v>
      </c>
      <c r="E101" s="14"/>
      <c r="F101" s="14"/>
      <c r="G101" s="14">
        <f t="shared" si="1"/>
        <v>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>
        <v>212648</v>
      </c>
      <c r="F103" s="14">
        <v>333270</v>
      </c>
      <c r="G103" s="14">
        <f t="shared" si="1"/>
        <v>-120622</v>
      </c>
    </row>
    <row r="104" spans="2:7" x14ac:dyDescent="0.4">
      <c r="B104" s="12"/>
      <c r="C104" s="15"/>
      <c r="D104" s="16" t="s">
        <v>98</v>
      </c>
      <c r="E104" s="17">
        <f>+E97+E98+E99+E100</f>
        <v>224354</v>
      </c>
      <c r="F104" s="17">
        <f>+F97+F98+F99+F100</f>
        <v>336604</v>
      </c>
      <c r="G104" s="17">
        <f t="shared" si="1"/>
        <v>-112250</v>
      </c>
    </row>
    <row r="105" spans="2:7" x14ac:dyDescent="0.4">
      <c r="B105" s="12"/>
      <c r="C105" s="9" t="s">
        <v>41</v>
      </c>
      <c r="D105" s="13" t="s">
        <v>99</v>
      </c>
      <c r="E105" s="14">
        <v>828230</v>
      </c>
      <c r="F105" s="14">
        <v>777516</v>
      </c>
      <c r="G105" s="14">
        <f t="shared" si="1"/>
        <v>50714</v>
      </c>
    </row>
    <row r="106" spans="2:7" x14ac:dyDescent="0.4">
      <c r="B106" s="12"/>
      <c r="C106" s="12"/>
      <c r="D106" s="13" t="s">
        <v>100</v>
      </c>
      <c r="E106" s="14">
        <f>+E107+E108</f>
        <v>0</v>
      </c>
      <c r="F106" s="14">
        <f>+F107+F108</f>
        <v>1041490</v>
      </c>
      <c r="G106" s="14">
        <f t="shared" si="1"/>
        <v>-1041490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/>
      <c r="F108" s="14">
        <v>1041490</v>
      </c>
      <c r="G108" s="14">
        <f t="shared" si="1"/>
        <v>-1041490</v>
      </c>
    </row>
    <row r="109" spans="2:7" x14ac:dyDescent="0.4">
      <c r="B109" s="12"/>
      <c r="C109" s="15"/>
      <c r="D109" s="16" t="s">
        <v>103</v>
      </c>
      <c r="E109" s="17">
        <f>+E105+E106</f>
        <v>828230</v>
      </c>
      <c r="F109" s="17">
        <f>+F105+F106</f>
        <v>1819006</v>
      </c>
      <c r="G109" s="17">
        <f t="shared" si="1"/>
        <v>-990776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-603876</v>
      </c>
      <c r="F110" s="22">
        <f xml:space="preserve"> +F104 - F109</f>
        <v>-1482402</v>
      </c>
      <c r="G110" s="22">
        <f t="shared" si="1"/>
        <v>878526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7055971</v>
      </c>
      <c r="F111" s="20">
        <f xml:space="preserve"> +F96 +F110</f>
        <v>-11136194</v>
      </c>
      <c r="G111" s="20">
        <f t="shared" si="1"/>
        <v>18192165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/>
      <c r="F117" s="14"/>
      <c r="G117" s="14">
        <f t="shared" si="1"/>
        <v>0</v>
      </c>
    </row>
    <row r="118" spans="2:7" x14ac:dyDescent="0.4">
      <c r="B118" s="12"/>
      <c r="C118" s="12"/>
      <c r="D118" s="13" t="s">
        <v>113</v>
      </c>
      <c r="E118" s="14">
        <v>5709117</v>
      </c>
      <c r="F118" s="14">
        <v>16776225</v>
      </c>
      <c r="G118" s="14">
        <f t="shared" si="1"/>
        <v>-11067108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5709117</v>
      </c>
      <c r="F121" s="17">
        <f>+F112+F114+F116+F117+F118+F119</f>
        <v>16776225</v>
      </c>
      <c r="G121" s="17">
        <f t="shared" si="1"/>
        <v>-11067108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1</v>
      </c>
      <c r="G122" s="14">
        <f t="shared" si="1"/>
        <v>-1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>
        <v>1</v>
      </c>
      <c r="G126" s="14">
        <f t="shared" si="1"/>
        <v>-1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/>
      <c r="F129" s="14"/>
      <c r="G129" s="14">
        <f t="shared" si="1"/>
        <v>0</v>
      </c>
    </row>
    <row r="130" spans="2:7" x14ac:dyDescent="0.4">
      <c r="B130" s="12"/>
      <c r="C130" s="12"/>
      <c r="D130" s="13" t="s">
        <v>125</v>
      </c>
      <c r="E130" s="14">
        <v>11168224</v>
      </c>
      <c r="F130" s="14">
        <v>424189</v>
      </c>
      <c r="G130" s="14">
        <f t="shared" si="1"/>
        <v>10744035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11168224</v>
      </c>
      <c r="F132" s="17">
        <f>+F122+F127+F128+F129+F130+F131</f>
        <v>424190</v>
      </c>
      <c r="G132" s="17">
        <f t="shared" si="1"/>
        <v>10744034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-5459107</v>
      </c>
      <c r="F133" s="26">
        <f xml:space="preserve"> +F121 - F132</f>
        <v>16352035</v>
      </c>
      <c r="G133" s="26">
        <f t="shared" si="1"/>
        <v>-21811142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1596864</v>
      </c>
      <c r="F134" s="29">
        <f xml:space="preserve"> +F111 +F133</f>
        <v>5215841</v>
      </c>
      <c r="G134" s="29">
        <f t="shared" si="1"/>
        <v>-3618977</v>
      </c>
    </row>
    <row r="135" spans="2:7" x14ac:dyDescent="0.4">
      <c r="B135" s="30" t="s">
        <v>130</v>
      </c>
      <c r="C135" s="27" t="s">
        <v>131</v>
      </c>
      <c r="D135" s="28"/>
      <c r="E135" s="29">
        <v>64078857</v>
      </c>
      <c r="F135" s="29">
        <v>57863016</v>
      </c>
      <c r="G135" s="29">
        <f t="shared" ref="G135:G145" si="2">E135-F135</f>
        <v>6215841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65675721</v>
      </c>
      <c r="F136" s="29">
        <f xml:space="preserve"> +F134 +F135</f>
        <v>63078857</v>
      </c>
      <c r="G136" s="29">
        <f t="shared" si="2"/>
        <v>2596864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0</v>
      </c>
      <c r="F141" s="29">
        <f>+F142+F143+F144</f>
        <v>-1000000</v>
      </c>
      <c r="G141" s="29">
        <f t="shared" si="2"/>
        <v>1000000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>
        <v>-1000000</v>
      </c>
      <c r="G144" s="26">
        <f t="shared" si="2"/>
        <v>1000000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65675721</v>
      </c>
      <c r="F145" s="29">
        <f xml:space="preserve"> +F136 +F137 +F138 - F141</f>
        <v>64078857</v>
      </c>
      <c r="G145" s="29">
        <f t="shared" si="2"/>
        <v>1596864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651DD-3514-4D38-9328-14D09E07AC27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144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0</v>
      </c>
      <c r="F6" s="11">
        <f>+F7+F11+F14+F17+F20+F27</f>
        <v>0</v>
      </c>
      <c r="G6" s="11">
        <f>E6-F6</f>
        <v>0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0</v>
      </c>
      <c r="F11" s="14">
        <f>+F12+F13</f>
        <v>0</v>
      </c>
      <c r="G11" s="14">
        <f t="shared" si="0"/>
        <v>0</v>
      </c>
    </row>
    <row r="12" spans="2:7" x14ac:dyDescent="0.4">
      <c r="B12" s="12"/>
      <c r="C12" s="12"/>
      <c r="D12" s="13" t="s">
        <v>12</v>
      </c>
      <c r="E12" s="14"/>
      <c r="F12" s="14"/>
      <c r="G12" s="14">
        <f t="shared" si="0"/>
        <v>0</v>
      </c>
    </row>
    <row r="13" spans="2:7" x14ac:dyDescent="0.4">
      <c r="B13" s="12"/>
      <c r="C13" s="12"/>
      <c r="D13" s="13" t="s">
        <v>16</v>
      </c>
      <c r="E13" s="14"/>
      <c r="F13" s="14"/>
      <c r="G13" s="14">
        <f t="shared" si="0"/>
        <v>0</v>
      </c>
    </row>
    <row r="14" spans="2:7" x14ac:dyDescent="0.4">
      <c r="B14" s="12"/>
      <c r="C14" s="12"/>
      <c r="D14" s="13" t="s">
        <v>17</v>
      </c>
      <c r="E14" s="14">
        <f>+E15+E16</f>
        <v>0</v>
      </c>
      <c r="F14" s="14">
        <f>+F15+F16</f>
        <v>0</v>
      </c>
      <c r="G14" s="14">
        <f t="shared" si="0"/>
        <v>0</v>
      </c>
    </row>
    <row r="15" spans="2:7" x14ac:dyDescent="0.4">
      <c r="B15" s="12"/>
      <c r="C15" s="12"/>
      <c r="D15" s="13" t="s">
        <v>12</v>
      </c>
      <c r="E15" s="14"/>
      <c r="F15" s="14"/>
      <c r="G15" s="14">
        <f t="shared" si="0"/>
        <v>0</v>
      </c>
    </row>
    <row r="16" spans="2:7" x14ac:dyDescent="0.4">
      <c r="B16" s="12"/>
      <c r="C16" s="12"/>
      <c r="D16" s="13" t="s">
        <v>16</v>
      </c>
      <c r="E16" s="14"/>
      <c r="F16" s="14"/>
      <c r="G16" s="14">
        <f t="shared" si="0"/>
        <v>0</v>
      </c>
    </row>
    <row r="17" spans="2:7" x14ac:dyDescent="0.4">
      <c r="B17" s="12"/>
      <c r="C17" s="12"/>
      <c r="D17" s="13" t="s">
        <v>18</v>
      </c>
      <c r="E17" s="14">
        <f>+E18+E19</f>
        <v>0</v>
      </c>
      <c r="F17" s="14">
        <f>+F18+F19</f>
        <v>0</v>
      </c>
      <c r="G17" s="14">
        <f t="shared" si="0"/>
        <v>0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0</v>
      </c>
      <c r="F20" s="14">
        <f>+F21+F22+F23+F24+F25+F26</f>
        <v>0</v>
      </c>
      <c r="G20" s="14">
        <f t="shared" si="0"/>
        <v>0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/>
      <c r="F22" s="14"/>
      <c r="G22" s="14">
        <f t="shared" si="0"/>
        <v>0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/>
      <c r="F24" s="14"/>
      <c r="G24" s="14">
        <f t="shared" si="0"/>
        <v>0</v>
      </c>
    </row>
    <row r="25" spans="2:7" x14ac:dyDescent="0.4">
      <c r="B25" s="12"/>
      <c r="C25" s="12"/>
      <c r="D25" s="13" t="s">
        <v>26</v>
      </c>
      <c r="E25" s="14"/>
      <c r="F25" s="14"/>
      <c r="G25" s="14">
        <f t="shared" si="0"/>
        <v>0</v>
      </c>
    </row>
    <row r="26" spans="2:7" x14ac:dyDescent="0.4">
      <c r="B26" s="12"/>
      <c r="C26" s="12"/>
      <c r="D26" s="13" t="s">
        <v>27</v>
      </c>
      <c r="E26" s="14"/>
      <c r="F26" s="14"/>
      <c r="G26" s="14">
        <f t="shared" si="0"/>
        <v>0</v>
      </c>
    </row>
    <row r="27" spans="2:7" x14ac:dyDescent="0.4">
      <c r="B27" s="12"/>
      <c r="C27" s="12"/>
      <c r="D27" s="13" t="s">
        <v>28</v>
      </c>
      <c r="E27" s="14">
        <f>+E28+E29+E30+E31+E32+E33+E34</f>
        <v>0</v>
      </c>
      <c r="F27" s="14">
        <f>+F28+F29+F30+F31+F32+F33+F34</f>
        <v>0</v>
      </c>
      <c r="G27" s="14">
        <f t="shared" si="0"/>
        <v>0</v>
      </c>
    </row>
    <row r="28" spans="2:7" x14ac:dyDescent="0.4">
      <c r="B28" s="12"/>
      <c r="C28" s="12"/>
      <c r="D28" s="13" t="s">
        <v>29</v>
      </c>
      <c r="E28" s="14"/>
      <c r="F28" s="14"/>
      <c r="G28" s="14">
        <f t="shared" si="0"/>
        <v>0</v>
      </c>
    </row>
    <row r="29" spans="2:7" x14ac:dyDescent="0.4">
      <c r="B29" s="12"/>
      <c r="C29" s="12"/>
      <c r="D29" s="13" t="s">
        <v>30</v>
      </c>
      <c r="E29" s="14"/>
      <c r="F29" s="14"/>
      <c r="G29" s="14">
        <f t="shared" si="0"/>
        <v>0</v>
      </c>
    </row>
    <row r="30" spans="2:7" x14ac:dyDescent="0.4">
      <c r="B30" s="12"/>
      <c r="C30" s="12"/>
      <c r="D30" s="13" t="s">
        <v>31</v>
      </c>
      <c r="E30" s="14"/>
      <c r="F30" s="14"/>
      <c r="G30" s="14">
        <f t="shared" si="0"/>
        <v>0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/>
      <c r="F32" s="14"/>
      <c r="G32" s="14">
        <f t="shared" si="0"/>
        <v>0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>
        <v>202000</v>
      </c>
      <c r="F42" s="14">
        <v>304000</v>
      </c>
      <c r="G42" s="14">
        <f t="shared" si="0"/>
        <v>-102000</v>
      </c>
    </row>
    <row r="43" spans="2:7" x14ac:dyDescent="0.4">
      <c r="B43" s="12"/>
      <c r="C43" s="15"/>
      <c r="D43" s="16" t="s">
        <v>40</v>
      </c>
      <c r="E43" s="17">
        <f>+E6+E35+E42</f>
        <v>202000</v>
      </c>
      <c r="F43" s="17">
        <f>+F6+F35+F42</f>
        <v>304000</v>
      </c>
      <c r="G43" s="17">
        <f t="shared" si="0"/>
        <v>-102000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2382918</v>
      </c>
      <c r="F44" s="14">
        <f>+F45+F46+F47+F48+F49+F50+F51</f>
        <v>2400000</v>
      </c>
      <c r="G44" s="14">
        <f t="shared" si="0"/>
        <v>-17082</v>
      </c>
    </row>
    <row r="45" spans="2:7" x14ac:dyDescent="0.4">
      <c r="B45" s="12"/>
      <c r="C45" s="12"/>
      <c r="D45" s="13" t="s">
        <v>43</v>
      </c>
      <c r="E45" s="14">
        <v>2382918</v>
      </c>
      <c r="F45" s="14">
        <v>2400000</v>
      </c>
      <c r="G45" s="14">
        <f t="shared" si="0"/>
        <v>-17082</v>
      </c>
    </row>
    <row r="46" spans="2:7" x14ac:dyDescent="0.4">
      <c r="B46" s="12"/>
      <c r="C46" s="12"/>
      <c r="D46" s="13" t="s">
        <v>44</v>
      </c>
      <c r="E46" s="14"/>
      <c r="F46" s="14"/>
      <c r="G46" s="14">
        <f t="shared" si="0"/>
        <v>0</v>
      </c>
    </row>
    <row r="47" spans="2:7" x14ac:dyDescent="0.4">
      <c r="B47" s="12"/>
      <c r="C47" s="12"/>
      <c r="D47" s="13" t="s">
        <v>45</v>
      </c>
      <c r="E47" s="14"/>
      <c r="F47" s="14"/>
      <c r="G47" s="14">
        <f t="shared" si="0"/>
        <v>0</v>
      </c>
    </row>
    <row r="48" spans="2:7" x14ac:dyDescent="0.4">
      <c r="B48" s="12"/>
      <c r="C48" s="12"/>
      <c r="D48" s="13" t="s">
        <v>46</v>
      </c>
      <c r="E48" s="14"/>
      <c r="F48" s="14"/>
      <c r="G48" s="14">
        <f t="shared" si="0"/>
        <v>0</v>
      </c>
    </row>
    <row r="49" spans="2:7" x14ac:dyDescent="0.4">
      <c r="B49" s="12"/>
      <c r="C49" s="12"/>
      <c r="D49" s="13" t="s">
        <v>47</v>
      </c>
      <c r="E49" s="14"/>
      <c r="F49" s="14"/>
      <c r="G49" s="14">
        <f t="shared" si="0"/>
        <v>0</v>
      </c>
    </row>
    <row r="50" spans="2:7" x14ac:dyDescent="0.4">
      <c r="B50" s="12"/>
      <c r="C50" s="12"/>
      <c r="D50" s="13" t="s">
        <v>48</v>
      </c>
      <c r="E50" s="14"/>
      <c r="F50" s="14"/>
      <c r="G50" s="14">
        <f t="shared" si="0"/>
        <v>0</v>
      </c>
    </row>
    <row r="51" spans="2:7" x14ac:dyDescent="0.4">
      <c r="B51" s="12"/>
      <c r="C51" s="12"/>
      <c r="D51" s="13" t="s">
        <v>49</v>
      </c>
      <c r="E51" s="14"/>
      <c r="F51" s="14"/>
      <c r="G51" s="14">
        <f t="shared" si="0"/>
        <v>0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2052753</v>
      </c>
      <c r="F52" s="14">
        <f>+F53+F54+F55+F56+F57+F58+F59+F60+F61+F62+F63+F64+F65+F66+F67</f>
        <v>42472</v>
      </c>
      <c r="G52" s="14">
        <f t="shared" si="0"/>
        <v>2010281</v>
      </c>
    </row>
    <row r="53" spans="2:7" x14ac:dyDescent="0.4">
      <c r="B53" s="12"/>
      <c r="C53" s="12"/>
      <c r="D53" s="13" t="s">
        <v>51</v>
      </c>
      <c r="E53" s="14"/>
      <c r="F53" s="14"/>
      <c r="G53" s="14">
        <f t="shared" si="0"/>
        <v>0</v>
      </c>
    </row>
    <row r="54" spans="2:7" x14ac:dyDescent="0.4">
      <c r="B54" s="12"/>
      <c r="C54" s="12"/>
      <c r="D54" s="13" t="s">
        <v>52</v>
      </c>
      <c r="E54" s="14"/>
      <c r="F54" s="14"/>
      <c r="G54" s="14">
        <f t="shared" si="0"/>
        <v>0</v>
      </c>
    </row>
    <row r="55" spans="2:7" x14ac:dyDescent="0.4">
      <c r="B55" s="12"/>
      <c r="C55" s="12"/>
      <c r="D55" s="13" t="s">
        <v>53</v>
      </c>
      <c r="E55" s="14"/>
      <c r="F55" s="14"/>
      <c r="G55" s="14">
        <f t="shared" si="0"/>
        <v>0</v>
      </c>
    </row>
    <row r="56" spans="2:7" x14ac:dyDescent="0.4">
      <c r="B56" s="12"/>
      <c r="C56" s="12"/>
      <c r="D56" s="13" t="s">
        <v>54</v>
      </c>
      <c r="E56" s="14"/>
      <c r="F56" s="14"/>
      <c r="G56" s="14">
        <f t="shared" si="0"/>
        <v>0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>
        <v>2042469</v>
      </c>
      <c r="F59" s="14">
        <v>30766</v>
      </c>
      <c r="G59" s="14">
        <f t="shared" si="0"/>
        <v>2011703</v>
      </c>
    </row>
    <row r="60" spans="2:7" x14ac:dyDescent="0.4">
      <c r="B60" s="12"/>
      <c r="C60" s="12"/>
      <c r="D60" s="13" t="s">
        <v>58</v>
      </c>
      <c r="E60" s="14">
        <v>10284</v>
      </c>
      <c r="F60" s="14">
        <v>11706</v>
      </c>
      <c r="G60" s="14">
        <f t="shared" si="0"/>
        <v>-1422</v>
      </c>
    </row>
    <row r="61" spans="2:7" x14ac:dyDescent="0.4">
      <c r="B61" s="12"/>
      <c r="C61" s="12"/>
      <c r="D61" s="13" t="s">
        <v>59</v>
      </c>
      <c r="E61" s="14"/>
      <c r="F61" s="14"/>
      <c r="G61" s="14">
        <f t="shared" si="0"/>
        <v>0</v>
      </c>
    </row>
    <row r="62" spans="2:7" x14ac:dyDescent="0.4">
      <c r="B62" s="12"/>
      <c r="C62" s="12"/>
      <c r="D62" s="13" t="s">
        <v>60</v>
      </c>
      <c r="E62" s="14"/>
      <c r="F62" s="14"/>
      <c r="G62" s="14">
        <f t="shared" si="0"/>
        <v>0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/>
      <c r="F64" s="14"/>
      <c r="G64" s="14">
        <f t="shared" si="0"/>
        <v>0</v>
      </c>
    </row>
    <row r="65" spans="2:7" x14ac:dyDescent="0.4">
      <c r="B65" s="12"/>
      <c r="C65" s="12"/>
      <c r="D65" s="13" t="s">
        <v>63</v>
      </c>
      <c r="E65" s="14"/>
      <c r="F65" s="14"/>
      <c r="G65" s="14">
        <f t="shared" si="0"/>
        <v>0</v>
      </c>
    </row>
    <row r="66" spans="2:7" x14ac:dyDescent="0.4">
      <c r="B66" s="12"/>
      <c r="C66" s="12"/>
      <c r="D66" s="13" t="s">
        <v>64</v>
      </c>
      <c r="E66" s="14"/>
      <c r="F66" s="14"/>
      <c r="G66" s="14">
        <f t="shared" si="0"/>
        <v>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482161</v>
      </c>
      <c r="F68" s="14">
        <f>+F69+F70+F71+F72+F73+F74+F75+F76+F77+F78+F79+F80+F81+F82+F83+F84+F85+F86+F87+F88+F89+F90</f>
        <v>539777</v>
      </c>
      <c r="G68" s="14">
        <f t="shared" si="0"/>
        <v>-57616</v>
      </c>
    </row>
    <row r="69" spans="2:7" x14ac:dyDescent="0.4">
      <c r="B69" s="12"/>
      <c r="C69" s="12"/>
      <c r="D69" s="13" t="s">
        <v>67</v>
      </c>
      <c r="E69" s="14">
        <v>65551</v>
      </c>
      <c r="F69" s="14">
        <v>30000</v>
      </c>
      <c r="G69" s="14">
        <f t="shared" si="0"/>
        <v>35551</v>
      </c>
    </row>
    <row r="70" spans="2:7" x14ac:dyDescent="0.4">
      <c r="B70" s="12"/>
      <c r="C70" s="12"/>
      <c r="D70" s="13" t="s">
        <v>68</v>
      </c>
      <c r="E70" s="14"/>
      <c r="F70" s="14"/>
      <c r="G70" s="14">
        <f t="shared" si="0"/>
        <v>0</v>
      </c>
    </row>
    <row r="71" spans="2:7" x14ac:dyDescent="0.4">
      <c r="B71" s="12"/>
      <c r="C71" s="12"/>
      <c r="D71" s="13" t="s">
        <v>69</v>
      </c>
      <c r="E71" s="14"/>
      <c r="F71" s="14"/>
      <c r="G71" s="14">
        <f t="shared" ref="G71:G134" si="1">E71-F71</f>
        <v>0</v>
      </c>
    </row>
    <row r="72" spans="2:7" x14ac:dyDescent="0.4">
      <c r="B72" s="12"/>
      <c r="C72" s="12"/>
      <c r="D72" s="13" t="s">
        <v>70</v>
      </c>
      <c r="E72" s="14"/>
      <c r="F72" s="14">
        <v>18000</v>
      </c>
      <c r="G72" s="14">
        <f t="shared" si="1"/>
        <v>-18000</v>
      </c>
    </row>
    <row r="73" spans="2:7" x14ac:dyDescent="0.4">
      <c r="B73" s="12"/>
      <c r="C73" s="12"/>
      <c r="D73" s="13" t="s">
        <v>71</v>
      </c>
      <c r="E73" s="14"/>
      <c r="F73" s="14"/>
      <c r="G73" s="14">
        <f t="shared" si="1"/>
        <v>0</v>
      </c>
    </row>
    <row r="74" spans="2:7" x14ac:dyDescent="0.4">
      <c r="B74" s="12"/>
      <c r="C74" s="12"/>
      <c r="D74" s="13" t="s">
        <v>72</v>
      </c>
      <c r="E74" s="14">
        <v>30988</v>
      </c>
      <c r="F74" s="14">
        <v>24230</v>
      </c>
      <c r="G74" s="14">
        <f t="shared" si="1"/>
        <v>6758</v>
      </c>
    </row>
    <row r="75" spans="2:7" x14ac:dyDescent="0.4">
      <c r="B75" s="12"/>
      <c r="C75" s="12"/>
      <c r="D75" s="13" t="s">
        <v>58</v>
      </c>
      <c r="E75" s="14"/>
      <c r="F75" s="14"/>
      <c r="G75" s="14">
        <f t="shared" si="1"/>
        <v>0</v>
      </c>
    </row>
    <row r="76" spans="2:7" x14ac:dyDescent="0.4">
      <c r="B76" s="12"/>
      <c r="C76" s="12"/>
      <c r="D76" s="13" t="s">
        <v>59</v>
      </c>
      <c r="E76" s="14"/>
      <c r="F76" s="14"/>
      <c r="G76" s="14">
        <f t="shared" si="1"/>
        <v>0</v>
      </c>
    </row>
    <row r="77" spans="2:7" x14ac:dyDescent="0.4">
      <c r="B77" s="12"/>
      <c r="C77" s="12"/>
      <c r="D77" s="13" t="s">
        <v>73</v>
      </c>
      <c r="E77" s="14"/>
      <c r="F77" s="14"/>
      <c r="G77" s="14">
        <f t="shared" si="1"/>
        <v>0</v>
      </c>
    </row>
    <row r="78" spans="2:7" x14ac:dyDescent="0.4">
      <c r="B78" s="12"/>
      <c r="C78" s="12"/>
      <c r="D78" s="13" t="s">
        <v>74</v>
      </c>
      <c r="E78" s="14">
        <v>3170</v>
      </c>
      <c r="F78" s="14">
        <v>41551</v>
      </c>
      <c r="G78" s="14">
        <f t="shared" si="1"/>
        <v>-38381</v>
      </c>
    </row>
    <row r="79" spans="2:7" x14ac:dyDescent="0.4">
      <c r="B79" s="12"/>
      <c r="C79" s="12"/>
      <c r="D79" s="13" t="s">
        <v>75</v>
      </c>
      <c r="E79" s="14">
        <v>150830</v>
      </c>
      <c r="F79" s="14">
        <v>195951</v>
      </c>
      <c r="G79" s="14">
        <f t="shared" si="1"/>
        <v>-45121</v>
      </c>
    </row>
    <row r="80" spans="2:7" x14ac:dyDescent="0.4">
      <c r="B80" s="12"/>
      <c r="C80" s="12"/>
      <c r="D80" s="13" t="s">
        <v>76</v>
      </c>
      <c r="E80" s="14">
        <v>5000</v>
      </c>
      <c r="F80" s="14">
        <v>5000</v>
      </c>
      <c r="G80" s="14">
        <f t="shared" si="1"/>
        <v>0</v>
      </c>
    </row>
    <row r="81" spans="2:7" x14ac:dyDescent="0.4">
      <c r="B81" s="12"/>
      <c r="C81" s="12"/>
      <c r="D81" s="13" t="s">
        <v>77</v>
      </c>
      <c r="E81" s="14"/>
      <c r="F81" s="14"/>
      <c r="G81" s="14">
        <f t="shared" si="1"/>
        <v>0</v>
      </c>
    </row>
    <row r="82" spans="2:7" x14ac:dyDescent="0.4">
      <c r="B82" s="12"/>
      <c r="C82" s="12"/>
      <c r="D82" s="13" t="s">
        <v>78</v>
      </c>
      <c r="E82" s="14">
        <v>4047</v>
      </c>
      <c r="F82" s="14">
        <v>9670</v>
      </c>
      <c r="G82" s="14">
        <f t="shared" si="1"/>
        <v>-5623</v>
      </c>
    </row>
    <row r="83" spans="2:7" x14ac:dyDescent="0.4">
      <c r="B83" s="12"/>
      <c r="C83" s="12"/>
      <c r="D83" s="13" t="s">
        <v>61</v>
      </c>
      <c r="E83" s="14"/>
      <c r="F83" s="14"/>
      <c r="G83" s="14">
        <f t="shared" si="1"/>
        <v>0</v>
      </c>
    </row>
    <row r="84" spans="2:7" x14ac:dyDescent="0.4">
      <c r="B84" s="12"/>
      <c r="C84" s="12"/>
      <c r="D84" s="13" t="s">
        <v>62</v>
      </c>
      <c r="E84" s="14"/>
      <c r="F84" s="14"/>
      <c r="G84" s="14">
        <f t="shared" si="1"/>
        <v>0</v>
      </c>
    </row>
    <row r="85" spans="2:7" x14ac:dyDescent="0.4">
      <c r="B85" s="12"/>
      <c r="C85" s="12"/>
      <c r="D85" s="13" t="s">
        <v>79</v>
      </c>
      <c r="E85" s="14"/>
      <c r="F85" s="14"/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>
        <v>1200</v>
      </c>
      <c r="F86" s="14"/>
      <c r="G86" s="14">
        <f t="shared" si="1"/>
        <v>1200</v>
      </c>
    </row>
    <row r="87" spans="2:7" x14ac:dyDescent="0.4">
      <c r="B87" s="12"/>
      <c r="C87" s="12"/>
      <c r="D87" s="13" t="s">
        <v>81</v>
      </c>
      <c r="E87" s="14"/>
      <c r="F87" s="14"/>
      <c r="G87" s="14">
        <f t="shared" si="1"/>
        <v>0</v>
      </c>
    </row>
    <row r="88" spans="2:7" x14ac:dyDescent="0.4">
      <c r="B88" s="12"/>
      <c r="C88" s="12"/>
      <c r="D88" s="13" t="s">
        <v>82</v>
      </c>
      <c r="E88" s="14">
        <v>53000</v>
      </c>
      <c r="F88" s="14">
        <v>53000</v>
      </c>
      <c r="G88" s="14">
        <f t="shared" si="1"/>
        <v>0</v>
      </c>
    </row>
    <row r="89" spans="2:7" x14ac:dyDescent="0.4">
      <c r="B89" s="12"/>
      <c r="C89" s="12"/>
      <c r="D89" s="13" t="s">
        <v>83</v>
      </c>
      <c r="E89" s="14">
        <v>168375</v>
      </c>
      <c r="F89" s="14">
        <v>162375</v>
      </c>
      <c r="G89" s="14">
        <f t="shared" si="1"/>
        <v>6000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>
        <v>1382775</v>
      </c>
      <c r="F92" s="14">
        <v>1382775</v>
      </c>
      <c r="G92" s="14">
        <f t="shared" si="1"/>
        <v>0</v>
      </c>
    </row>
    <row r="93" spans="2:7" x14ac:dyDescent="0.4">
      <c r="B93" s="12"/>
      <c r="C93" s="12"/>
      <c r="D93" s="13" t="s">
        <v>86</v>
      </c>
      <c r="E93" s="14"/>
      <c r="F93" s="14"/>
      <c r="G93" s="14">
        <f t="shared" si="1"/>
        <v>0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6300607</v>
      </c>
      <c r="F95" s="17">
        <f>+F44+F52+F68+F91+F92+F93+F94</f>
        <v>4365024</v>
      </c>
      <c r="G95" s="17">
        <f t="shared" si="1"/>
        <v>1935583</v>
      </c>
    </row>
    <row r="96" spans="2:7" x14ac:dyDescent="0.4">
      <c r="B96" s="15"/>
      <c r="C96" s="18" t="s">
        <v>89</v>
      </c>
      <c r="D96" s="19"/>
      <c r="E96" s="20">
        <f xml:space="preserve"> +E43 - E95</f>
        <v>-6098607</v>
      </c>
      <c r="F96" s="20">
        <f xml:space="preserve"> +F43 - F95</f>
        <v>-4061024</v>
      </c>
      <c r="G96" s="20">
        <f t="shared" si="1"/>
        <v>-2037583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>
        <v>183072</v>
      </c>
      <c r="F98" s="14">
        <v>6491</v>
      </c>
      <c r="G98" s="14">
        <f t="shared" si="1"/>
        <v>176581</v>
      </c>
    </row>
    <row r="99" spans="2:7" x14ac:dyDescent="0.4">
      <c r="B99" s="12"/>
      <c r="C99" s="12"/>
      <c r="D99" s="13" t="s">
        <v>93</v>
      </c>
      <c r="E99" s="14">
        <v>81479</v>
      </c>
      <c r="F99" s="14"/>
      <c r="G99" s="14">
        <f t="shared" si="1"/>
        <v>81479</v>
      </c>
    </row>
    <row r="100" spans="2:7" x14ac:dyDescent="0.4">
      <c r="B100" s="12"/>
      <c r="C100" s="12"/>
      <c r="D100" s="13" t="s">
        <v>94</v>
      </c>
      <c r="E100" s="14">
        <f>+E101+E102+E103</f>
        <v>73084</v>
      </c>
      <c r="F100" s="14">
        <f>+F101+F102+F103</f>
        <v>0</v>
      </c>
      <c r="G100" s="14">
        <f t="shared" si="1"/>
        <v>73084</v>
      </c>
    </row>
    <row r="101" spans="2:7" x14ac:dyDescent="0.4">
      <c r="B101" s="12"/>
      <c r="C101" s="12"/>
      <c r="D101" s="13" t="s">
        <v>95</v>
      </c>
      <c r="E101" s="14"/>
      <c r="F101" s="14"/>
      <c r="G101" s="14">
        <f t="shared" si="1"/>
        <v>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>
        <v>73084</v>
      </c>
      <c r="F103" s="14"/>
      <c r="G103" s="14">
        <f t="shared" si="1"/>
        <v>73084</v>
      </c>
    </row>
    <row r="104" spans="2:7" x14ac:dyDescent="0.4">
      <c r="B104" s="12"/>
      <c r="C104" s="15"/>
      <c r="D104" s="16" t="s">
        <v>98</v>
      </c>
      <c r="E104" s="17">
        <f>+E97+E98+E99+E100</f>
        <v>337635</v>
      </c>
      <c r="F104" s="17">
        <f>+F97+F98+F99+F100</f>
        <v>6491</v>
      </c>
      <c r="G104" s="17">
        <f t="shared" si="1"/>
        <v>331144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0</v>
      </c>
      <c r="F106" s="14">
        <f>+F107+F108</f>
        <v>593417</v>
      </c>
      <c r="G106" s="14">
        <f t="shared" si="1"/>
        <v>-593417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/>
      <c r="F108" s="14">
        <v>593417</v>
      </c>
      <c r="G108" s="14">
        <f t="shared" si="1"/>
        <v>-593417</v>
      </c>
    </row>
    <row r="109" spans="2:7" x14ac:dyDescent="0.4">
      <c r="B109" s="12"/>
      <c r="C109" s="15"/>
      <c r="D109" s="16" t="s">
        <v>103</v>
      </c>
      <c r="E109" s="17">
        <f>+E105+E106</f>
        <v>0</v>
      </c>
      <c r="F109" s="17">
        <f>+F105+F106</f>
        <v>593417</v>
      </c>
      <c r="G109" s="17">
        <f t="shared" si="1"/>
        <v>-593417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337635</v>
      </c>
      <c r="F110" s="22">
        <f xml:space="preserve"> +F104 - F109</f>
        <v>-586926</v>
      </c>
      <c r="G110" s="22">
        <f t="shared" si="1"/>
        <v>924561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-5760972</v>
      </c>
      <c r="F111" s="20">
        <f xml:space="preserve"> +F96 +F110</f>
        <v>-4647950</v>
      </c>
      <c r="G111" s="20">
        <f t="shared" si="1"/>
        <v>-1113022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/>
      <c r="F117" s="14">
        <v>46473943</v>
      </c>
      <c r="G117" s="14">
        <f t="shared" si="1"/>
        <v>-46473943</v>
      </c>
    </row>
    <row r="118" spans="2:7" x14ac:dyDescent="0.4">
      <c r="B118" s="12"/>
      <c r="C118" s="12"/>
      <c r="D118" s="13" t="s">
        <v>113</v>
      </c>
      <c r="E118" s="14">
        <v>60102492</v>
      </c>
      <c r="F118" s="14">
        <v>44307263</v>
      </c>
      <c r="G118" s="14">
        <f t="shared" si="1"/>
        <v>15795229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60102492</v>
      </c>
      <c r="F121" s="17">
        <f>+F112+F114+F116+F117+F118+F119</f>
        <v>90781206</v>
      </c>
      <c r="G121" s="17">
        <f t="shared" si="1"/>
        <v>-30678714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9</v>
      </c>
      <c r="G122" s="14">
        <f t="shared" si="1"/>
        <v>-9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>
        <v>9</v>
      </c>
      <c r="G126" s="14">
        <f t="shared" si="1"/>
        <v>-9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>
        <v>8899</v>
      </c>
      <c r="F129" s="14"/>
      <c r="G129" s="14">
        <f t="shared" si="1"/>
        <v>8899</v>
      </c>
    </row>
    <row r="130" spans="2:7" x14ac:dyDescent="0.4">
      <c r="B130" s="12"/>
      <c r="C130" s="12"/>
      <c r="D130" s="13" t="s">
        <v>125</v>
      </c>
      <c r="E130" s="14">
        <v>4306294</v>
      </c>
      <c r="F130" s="14">
        <v>40000000</v>
      </c>
      <c r="G130" s="14">
        <f t="shared" si="1"/>
        <v>-35693706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4315193</v>
      </c>
      <c r="F132" s="17">
        <f>+F122+F127+F128+F129+F130+F131</f>
        <v>40000009</v>
      </c>
      <c r="G132" s="17">
        <f t="shared" si="1"/>
        <v>-35684816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55787299</v>
      </c>
      <c r="F133" s="26">
        <f xml:space="preserve"> +F121 - F132</f>
        <v>50781197</v>
      </c>
      <c r="G133" s="26">
        <f t="shared" si="1"/>
        <v>5006102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50026327</v>
      </c>
      <c r="F134" s="29">
        <f xml:space="preserve"> +F111 +F133</f>
        <v>46133247</v>
      </c>
      <c r="G134" s="29">
        <f t="shared" si="1"/>
        <v>3893080</v>
      </c>
    </row>
    <row r="135" spans="2:7" x14ac:dyDescent="0.4">
      <c r="B135" s="30" t="s">
        <v>130</v>
      </c>
      <c r="C135" s="27" t="s">
        <v>131</v>
      </c>
      <c r="D135" s="28"/>
      <c r="E135" s="29">
        <v>86617856</v>
      </c>
      <c r="F135" s="29">
        <v>40484609</v>
      </c>
      <c r="G135" s="29">
        <f t="shared" ref="G135:G145" si="2">E135-F135</f>
        <v>46133247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136644183</v>
      </c>
      <c r="F136" s="29">
        <f xml:space="preserve"> +F134 +F135</f>
        <v>86617856</v>
      </c>
      <c r="G136" s="29">
        <f t="shared" si="2"/>
        <v>50026327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0</v>
      </c>
      <c r="F141" s="29">
        <f>+F142+F143+F144</f>
        <v>0</v>
      </c>
      <c r="G141" s="29">
        <f t="shared" si="2"/>
        <v>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/>
      <c r="G144" s="26">
        <f t="shared" si="2"/>
        <v>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136644183</v>
      </c>
      <c r="F145" s="29">
        <f xml:space="preserve"> +F136 +F137 +F138 - F141</f>
        <v>86617856</v>
      </c>
      <c r="G145" s="29">
        <f t="shared" si="2"/>
        <v>50026327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3A13-99C6-43DF-9162-83FFC4E4E50B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145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33494887</v>
      </c>
      <c r="F6" s="11">
        <f>+F7+F11+F14+F17+F20+F27</f>
        <v>28899457</v>
      </c>
      <c r="G6" s="11">
        <f>E6-F6</f>
        <v>4595430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32122343</v>
      </c>
      <c r="F11" s="14">
        <f>+F12+F13</f>
        <v>25986629</v>
      </c>
      <c r="G11" s="14">
        <f t="shared" si="0"/>
        <v>6135714</v>
      </c>
    </row>
    <row r="12" spans="2:7" x14ac:dyDescent="0.4">
      <c r="B12" s="12"/>
      <c r="C12" s="12"/>
      <c r="D12" s="13" t="s">
        <v>12</v>
      </c>
      <c r="E12" s="14">
        <v>28738898</v>
      </c>
      <c r="F12" s="14">
        <v>23365605</v>
      </c>
      <c r="G12" s="14">
        <f t="shared" si="0"/>
        <v>5373293</v>
      </c>
    </row>
    <row r="13" spans="2:7" x14ac:dyDescent="0.4">
      <c r="B13" s="12"/>
      <c r="C13" s="12"/>
      <c r="D13" s="13" t="s">
        <v>16</v>
      </c>
      <c r="E13" s="14">
        <v>3383445</v>
      </c>
      <c r="F13" s="14">
        <v>2621024</v>
      </c>
      <c r="G13" s="14">
        <f t="shared" si="0"/>
        <v>762421</v>
      </c>
    </row>
    <row r="14" spans="2:7" x14ac:dyDescent="0.4">
      <c r="B14" s="12"/>
      <c r="C14" s="12"/>
      <c r="D14" s="13" t="s">
        <v>17</v>
      </c>
      <c r="E14" s="14">
        <f>+E15+E16</f>
        <v>0</v>
      </c>
      <c r="F14" s="14">
        <f>+F15+F16</f>
        <v>0</v>
      </c>
      <c r="G14" s="14">
        <f t="shared" si="0"/>
        <v>0</v>
      </c>
    </row>
    <row r="15" spans="2:7" x14ac:dyDescent="0.4">
      <c r="B15" s="12"/>
      <c r="C15" s="12"/>
      <c r="D15" s="13" t="s">
        <v>12</v>
      </c>
      <c r="E15" s="14"/>
      <c r="F15" s="14"/>
      <c r="G15" s="14">
        <f t="shared" si="0"/>
        <v>0</v>
      </c>
    </row>
    <row r="16" spans="2:7" x14ac:dyDescent="0.4">
      <c r="B16" s="12"/>
      <c r="C16" s="12"/>
      <c r="D16" s="13" t="s">
        <v>16</v>
      </c>
      <c r="E16" s="14"/>
      <c r="F16" s="14"/>
      <c r="G16" s="14">
        <f t="shared" si="0"/>
        <v>0</v>
      </c>
    </row>
    <row r="17" spans="2:7" x14ac:dyDescent="0.4">
      <c r="B17" s="12"/>
      <c r="C17" s="12"/>
      <c r="D17" s="13" t="s">
        <v>18</v>
      </c>
      <c r="E17" s="14">
        <f>+E18+E19</f>
        <v>0</v>
      </c>
      <c r="F17" s="14">
        <f>+F18+F19</f>
        <v>0</v>
      </c>
      <c r="G17" s="14">
        <f t="shared" si="0"/>
        <v>0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0</v>
      </c>
      <c r="F20" s="14">
        <f>+F21+F22+F23+F24+F25+F26</f>
        <v>0</v>
      </c>
      <c r="G20" s="14">
        <f t="shared" si="0"/>
        <v>0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/>
      <c r="F22" s="14"/>
      <c r="G22" s="14">
        <f t="shared" si="0"/>
        <v>0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/>
      <c r="F24" s="14"/>
      <c r="G24" s="14">
        <f t="shared" si="0"/>
        <v>0</v>
      </c>
    </row>
    <row r="25" spans="2:7" x14ac:dyDescent="0.4">
      <c r="B25" s="12"/>
      <c r="C25" s="12"/>
      <c r="D25" s="13" t="s">
        <v>26</v>
      </c>
      <c r="E25" s="14"/>
      <c r="F25" s="14"/>
      <c r="G25" s="14">
        <f t="shared" si="0"/>
        <v>0</v>
      </c>
    </row>
    <row r="26" spans="2:7" x14ac:dyDescent="0.4">
      <c r="B26" s="12"/>
      <c r="C26" s="12"/>
      <c r="D26" s="13" t="s">
        <v>27</v>
      </c>
      <c r="E26" s="14"/>
      <c r="F26" s="14"/>
      <c r="G26" s="14">
        <f t="shared" si="0"/>
        <v>0</v>
      </c>
    </row>
    <row r="27" spans="2:7" x14ac:dyDescent="0.4">
      <c r="B27" s="12"/>
      <c r="C27" s="12"/>
      <c r="D27" s="13" t="s">
        <v>28</v>
      </c>
      <c r="E27" s="14">
        <f>+E28+E29+E30+E31+E32+E33+E34</f>
        <v>1372544</v>
      </c>
      <c r="F27" s="14">
        <f>+F28+F29+F30+F31+F32+F33+F34</f>
        <v>2912828</v>
      </c>
      <c r="G27" s="14">
        <f t="shared" si="0"/>
        <v>-1540284</v>
      </c>
    </row>
    <row r="28" spans="2:7" x14ac:dyDescent="0.4">
      <c r="B28" s="12"/>
      <c r="C28" s="12"/>
      <c r="D28" s="13" t="s">
        <v>29</v>
      </c>
      <c r="E28" s="14">
        <v>135776</v>
      </c>
      <c r="F28" s="14">
        <v>79614</v>
      </c>
      <c r="G28" s="14">
        <f t="shared" si="0"/>
        <v>56162</v>
      </c>
    </row>
    <row r="29" spans="2:7" x14ac:dyDescent="0.4">
      <c r="B29" s="12"/>
      <c r="C29" s="12"/>
      <c r="D29" s="13" t="s">
        <v>30</v>
      </c>
      <c r="E29" s="14">
        <v>14000</v>
      </c>
      <c r="F29" s="14">
        <v>10000</v>
      </c>
      <c r="G29" s="14">
        <f t="shared" si="0"/>
        <v>4000</v>
      </c>
    </row>
    <row r="30" spans="2:7" x14ac:dyDescent="0.4">
      <c r="B30" s="12"/>
      <c r="C30" s="12"/>
      <c r="D30" s="13" t="s">
        <v>31</v>
      </c>
      <c r="E30" s="14">
        <v>1222768</v>
      </c>
      <c r="F30" s="14">
        <v>2823214</v>
      </c>
      <c r="G30" s="14">
        <f t="shared" si="0"/>
        <v>-1600446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/>
      <c r="F32" s="14"/>
      <c r="G32" s="14">
        <f t="shared" si="0"/>
        <v>0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/>
      <c r="F42" s="14"/>
      <c r="G42" s="14">
        <f t="shared" si="0"/>
        <v>0</v>
      </c>
    </row>
    <row r="43" spans="2:7" x14ac:dyDescent="0.4">
      <c r="B43" s="12"/>
      <c r="C43" s="15"/>
      <c r="D43" s="16" t="s">
        <v>40</v>
      </c>
      <c r="E43" s="17">
        <f>+E6+E35+E42</f>
        <v>33494887</v>
      </c>
      <c r="F43" s="17">
        <f>+F6+F35+F42</f>
        <v>28899457</v>
      </c>
      <c r="G43" s="17">
        <f t="shared" si="0"/>
        <v>4595430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28925698</v>
      </c>
      <c r="F44" s="14">
        <f>+F45+F46+F47+F48+F49+F50+F51</f>
        <v>29246255</v>
      </c>
      <c r="G44" s="14">
        <f t="shared" si="0"/>
        <v>-320557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>
        <v>13825955</v>
      </c>
      <c r="F46" s="14">
        <v>13372651</v>
      </c>
      <c r="G46" s="14">
        <f t="shared" si="0"/>
        <v>453304</v>
      </c>
    </row>
    <row r="47" spans="2:7" x14ac:dyDescent="0.4">
      <c r="B47" s="12"/>
      <c r="C47" s="12"/>
      <c r="D47" s="13" t="s">
        <v>45</v>
      </c>
      <c r="E47" s="14">
        <v>2225417</v>
      </c>
      <c r="F47" s="14">
        <v>2083000</v>
      </c>
      <c r="G47" s="14">
        <f t="shared" si="0"/>
        <v>142417</v>
      </c>
    </row>
    <row r="48" spans="2:7" x14ac:dyDescent="0.4">
      <c r="B48" s="12"/>
      <c r="C48" s="12"/>
      <c r="D48" s="13" t="s">
        <v>46</v>
      </c>
      <c r="E48" s="14">
        <v>8735953</v>
      </c>
      <c r="F48" s="14">
        <v>9509330</v>
      </c>
      <c r="G48" s="14">
        <f t="shared" si="0"/>
        <v>-773377</v>
      </c>
    </row>
    <row r="49" spans="2:7" x14ac:dyDescent="0.4">
      <c r="B49" s="12"/>
      <c r="C49" s="12"/>
      <c r="D49" s="13" t="s">
        <v>47</v>
      </c>
      <c r="E49" s="14"/>
      <c r="F49" s="14"/>
      <c r="G49" s="14">
        <f t="shared" si="0"/>
        <v>0</v>
      </c>
    </row>
    <row r="50" spans="2:7" x14ac:dyDescent="0.4">
      <c r="B50" s="12"/>
      <c r="C50" s="12"/>
      <c r="D50" s="13" t="s">
        <v>48</v>
      </c>
      <c r="E50" s="14">
        <v>475000</v>
      </c>
      <c r="F50" s="14">
        <v>455000</v>
      </c>
      <c r="G50" s="14">
        <f t="shared" si="0"/>
        <v>20000</v>
      </c>
    </row>
    <row r="51" spans="2:7" x14ac:dyDescent="0.4">
      <c r="B51" s="12"/>
      <c r="C51" s="12"/>
      <c r="D51" s="13" t="s">
        <v>49</v>
      </c>
      <c r="E51" s="14">
        <v>3663373</v>
      </c>
      <c r="F51" s="14">
        <v>3826274</v>
      </c>
      <c r="G51" s="14">
        <f t="shared" si="0"/>
        <v>-162901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1479064</v>
      </c>
      <c r="F52" s="14">
        <f>+F53+F54+F55+F56+F57+F58+F59+F60+F61+F62+F63+F64+F65+F66+F67</f>
        <v>1349006</v>
      </c>
      <c r="G52" s="14">
        <f t="shared" si="0"/>
        <v>130058</v>
      </c>
    </row>
    <row r="53" spans="2:7" x14ac:dyDescent="0.4">
      <c r="B53" s="12"/>
      <c r="C53" s="12"/>
      <c r="D53" s="13" t="s">
        <v>51</v>
      </c>
      <c r="E53" s="14"/>
      <c r="F53" s="14"/>
      <c r="G53" s="14">
        <f t="shared" si="0"/>
        <v>0</v>
      </c>
    </row>
    <row r="54" spans="2:7" x14ac:dyDescent="0.4">
      <c r="B54" s="12"/>
      <c r="C54" s="12"/>
      <c r="D54" s="13" t="s">
        <v>52</v>
      </c>
      <c r="E54" s="14">
        <v>7469</v>
      </c>
      <c r="F54" s="14">
        <v>3875</v>
      </c>
      <c r="G54" s="14">
        <f t="shared" si="0"/>
        <v>3594</v>
      </c>
    </row>
    <row r="55" spans="2:7" x14ac:dyDescent="0.4">
      <c r="B55" s="12"/>
      <c r="C55" s="12"/>
      <c r="D55" s="13" t="s">
        <v>53</v>
      </c>
      <c r="E55" s="14"/>
      <c r="F55" s="14"/>
      <c r="G55" s="14">
        <f t="shared" si="0"/>
        <v>0</v>
      </c>
    </row>
    <row r="56" spans="2:7" x14ac:dyDescent="0.4">
      <c r="B56" s="12"/>
      <c r="C56" s="12"/>
      <c r="D56" s="13" t="s">
        <v>54</v>
      </c>
      <c r="E56" s="14">
        <v>4983</v>
      </c>
      <c r="F56" s="14"/>
      <c r="G56" s="14">
        <f t="shared" si="0"/>
        <v>4983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/>
      <c r="F59" s="14"/>
      <c r="G59" s="14">
        <f t="shared" si="0"/>
        <v>0</v>
      </c>
    </row>
    <row r="60" spans="2:7" x14ac:dyDescent="0.4">
      <c r="B60" s="12"/>
      <c r="C60" s="12"/>
      <c r="D60" s="13" t="s">
        <v>58</v>
      </c>
      <c r="E60" s="14"/>
      <c r="F60" s="14"/>
      <c r="G60" s="14">
        <f t="shared" si="0"/>
        <v>0</v>
      </c>
    </row>
    <row r="61" spans="2:7" x14ac:dyDescent="0.4">
      <c r="B61" s="12"/>
      <c r="C61" s="12"/>
      <c r="D61" s="13" t="s">
        <v>59</v>
      </c>
      <c r="E61" s="14"/>
      <c r="F61" s="14"/>
      <c r="G61" s="14">
        <f t="shared" si="0"/>
        <v>0</v>
      </c>
    </row>
    <row r="62" spans="2:7" x14ac:dyDescent="0.4">
      <c r="B62" s="12"/>
      <c r="C62" s="12"/>
      <c r="D62" s="13" t="s">
        <v>60</v>
      </c>
      <c r="E62" s="14">
        <v>240562</v>
      </c>
      <c r="F62" s="14">
        <v>129743</v>
      </c>
      <c r="G62" s="14">
        <f t="shared" si="0"/>
        <v>110819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>
        <v>435268</v>
      </c>
      <c r="F64" s="14">
        <v>410608</v>
      </c>
      <c r="G64" s="14">
        <f t="shared" si="0"/>
        <v>24660</v>
      </c>
    </row>
    <row r="65" spans="2:7" x14ac:dyDescent="0.4">
      <c r="B65" s="12"/>
      <c r="C65" s="12"/>
      <c r="D65" s="13" t="s">
        <v>63</v>
      </c>
      <c r="E65" s="14">
        <v>790782</v>
      </c>
      <c r="F65" s="14">
        <v>804780</v>
      </c>
      <c r="G65" s="14">
        <f t="shared" si="0"/>
        <v>-13998</v>
      </c>
    </row>
    <row r="66" spans="2:7" x14ac:dyDescent="0.4">
      <c r="B66" s="12"/>
      <c r="C66" s="12"/>
      <c r="D66" s="13" t="s">
        <v>64</v>
      </c>
      <c r="E66" s="14"/>
      <c r="F66" s="14"/>
      <c r="G66" s="14">
        <f t="shared" si="0"/>
        <v>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2847008</v>
      </c>
      <c r="F68" s="14">
        <f>+F69+F70+F71+F72+F73+F74+F75+F76+F77+F78+F79+F80+F81+F82+F83+F84+F85+F86+F87+F88+F89+F90</f>
        <v>2789372</v>
      </c>
      <c r="G68" s="14">
        <f t="shared" si="0"/>
        <v>57636</v>
      </c>
    </row>
    <row r="69" spans="2:7" x14ac:dyDescent="0.4">
      <c r="B69" s="12"/>
      <c r="C69" s="12"/>
      <c r="D69" s="13" t="s">
        <v>67</v>
      </c>
      <c r="E69" s="14">
        <v>146400</v>
      </c>
      <c r="F69" s="14">
        <v>159736</v>
      </c>
      <c r="G69" s="14">
        <f t="shared" si="0"/>
        <v>-13336</v>
      </c>
    </row>
    <row r="70" spans="2:7" x14ac:dyDescent="0.4">
      <c r="B70" s="12"/>
      <c r="C70" s="12"/>
      <c r="D70" s="13" t="s">
        <v>68</v>
      </c>
      <c r="E70" s="14">
        <v>55528</v>
      </c>
      <c r="F70" s="14">
        <v>236183</v>
      </c>
      <c r="G70" s="14">
        <f t="shared" si="0"/>
        <v>-180655</v>
      </c>
    </row>
    <row r="71" spans="2:7" x14ac:dyDescent="0.4">
      <c r="B71" s="12"/>
      <c r="C71" s="12"/>
      <c r="D71" s="13" t="s">
        <v>69</v>
      </c>
      <c r="E71" s="14"/>
      <c r="F71" s="14"/>
      <c r="G71" s="14">
        <f t="shared" ref="G71:G134" si="1">E71-F71</f>
        <v>0</v>
      </c>
    </row>
    <row r="72" spans="2:7" x14ac:dyDescent="0.4">
      <c r="B72" s="12"/>
      <c r="C72" s="12"/>
      <c r="D72" s="13" t="s">
        <v>70</v>
      </c>
      <c r="E72" s="14"/>
      <c r="F72" s="14">
        <v>1800</v>
      </c>
      <c r="G72" s="14">
        <f t="shared" si="1"/>
        <v>-1800</v>
      </c>
    </row>
    <row r="73" spans="2:7" x14ac:dyDescent="0.4">
      <c r="B73" s="12"/>
      <c r="C73" s="12"/>
      <c r="D73" s="13" t="s">
        <v>71</v>
      </c>
      <c r="E73" s="14">
        <v>35253</v>
      </c>
      <c r="F73" s="14">
        <v>29137</v>
      </c>
      <c r="G73" s="14">
        <f t="shared" si="1"/>
        <v>6116</v>
      </c>
    </row>
    <row r="74" spans="2:7" x14ac:dyDescent="0.4">
      <c r="B74" s="12"/>
      <c r="C74" s="12"/>
      <c r="D74" s="13" t="s">
        <v>72</v>
      </c>
      <c r="E74" s="14">
        <v>21466</v>
      </c>
      <c r="F74" s="14">
        <v>37610</v>
      </c>
      <c r="G74" s="14">
        <f t="shared" si="1"/>
        <v>-16144</v>
      </c>
    </row>
    <row r="75" spans="2:7" x14ac:dyDescent="0.4">
      <c r="B75" s="12"/>
      <c r="C75" s="12"/>
      <c r="D75" s="13" t="s">
        <v>58</v>
      </c>
      <c r="E75" s="14"/>
      <c r="F75" s="14"/>
      <c r="G75" s="14">
        <f t="shared" si="1"/>
        <v>0</v>
      </c>
    </row>
    <row r="76" spans="2:7" x14ac:dyDescent="0.4">
      <c r="B76" s="12"/>
      <c r="C76" s="12"/>
      <c r="D76" s="13" t="s">
        <v>59</v>
      </c>
      <c r="E76" s="14"/>
      <c r="F76" s="14"/>
      <c r="G76" s="14">
        <f t="shared" si="1"/>
        <v>0</v>
      </c>
    </row>
    <row r="77" spans="2:7" x14ac:dyDescent="0.4">
      <c r="B77" s="12"/>
      <c r="C77" s="12"/>
      <c r="D77" s="13" t="s">
        <v>73</v>
      </c>
      <c r="E77" s="14"/>
      <c r="F77" s="14"/>
      <c r="G77" s="14">
        <f t="shared" si="1"/>
        <v>0</v>
      </c>
    </row>
    <row r="78" spans="2:7" x14ac:dyDescent="0.4">
      <c r="B78" s="12"/>
      <c r="C78" s="12"/>
      <c r="D78" s="13" t="s">
        <v>74</v>
      </c>
      <c r="E78" s="14">
        <v>187080</v>
      </c>
      <c r="F78" s="14">
        <v>178532</v>
      </c>
      <c r="G78" s="14">
        <f t="shared" si="1"/>
        <v>8548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/>
      <c r="F80" s="14"/>
      <c r="G80" s="14">
        <f t="shared" si="1"/>
        <v>0</v>
      </c>
    </row>
    <row r="81" spans="2:7" x14ac:dyDescent="0.4">
      <c r="B81" s="12"/>
      <c r="C81" s="12"/>
      <c r="D81" s="13" t="s">
        <v>77</v>
      </c>
      <c r="E81" s="14"/>
      <c r="F81" s="14"/>
      <c r="G81" s="14">
        <f t="shared" si="1"/>
        <v>0</v>
      </c>
    </row>
    <row r="82" spans="2:7" x14ac:dyDescent="0.4">
      <c r="B82" s="12"/>
      <c r="C82" s="12"/>
      <c r="D82" s="13" t="s">
        <v>78</v>
      </c>
      <c r="E82" s="14">
        <v>290743</v>
      </c>
      <c r="F82" s="14">
        <v>45980</v>
      </c>
      <c r="G82" s="14">
        <f t="shared" si="1"/>
        <v>244763</v>
      </c>
    </row>
    <row r="83" spans="2:7" x14ac:dyDescent="0.4">
      <c r="B83" s="12"/>
      <c r="C83" s="12"/>
      <c r="D83" s="13" t="s">
        <v>61</v>
      </c>
      <c r="E83" s="14">
        <v>180098</v>
      </c>
      <c r="F83" s="14">
        <v>158914</v>
      </c>
      <c r="G83" s="14">
        <f t="shared" si="1"/>
        <v>21184</v>
      </c>
    </row>
    <row r="84" spans="2:7" x14ac:dyDescent="0.4">
      <c r="B84" s="12"/>
      <c r="C84" s="12"/>
      <c r="D84" s="13" t="s">
        <v>62</v>
      </c>
      <c r="E84" s="14">
        <v>116820</v>
      </c>
      <c r="F84" s="14">
        <v>58410</v>
      </c>
      <c r="G84" s="14">
        <f t="shared" si="1"/>
        <v>58410</v>
      </c>
    </row>
    <row r="85" spans="2:7" x14ac:dyDescent="0.4">
      <c r="B85" s="12"/>
      <c r="C85" s="12"/>
      <c r="D85" s="13" t="s">
        <v>79</v>
      </c>
      <c r="E85" s="14">
        <v>1380000</v>
      </c>
      <c r="F85" s="14">
        <v>1495000</v>
      </c>
      <c r="G85" s="14">
        <f t="shared" si="1"/>
        <v>-115000</v>
      </c>
    </row>
    <row r="86" spans="2:7" x14ac:dyDescent="0.4">
      <c r="B86" s="12"/>
      <c r="C86" s="12"/>
      <c r="D86" s="13" t="s">
        <v>80</v>
      </c>
      <c r="E86" s="14">
        <v>10000</v>
      </c>
      <c r="F86" s="14">
        <v>6050</v>
      </c>
      <c r="G86" s="14">
        <f t="shared" si="1"/>
        <v>3950</v>
      </c>
    </row>
    <row r="87" spans="2:7" x14ac:dyDescent="0.4">
      <c r="B87" s="12"/>
      <c r="C87" s="12"/>
      <c r="D87" s="13" t="s">
        <v>81</v>
      </c>
      <c r="E87" s="14">
        <v>409680</v>
      </c>
      <c r="F87" s="14">
        <v>370020</v>
      </c>
      <c r="G87" s="14">
        <f t="shared" si="1"/>
        <v>39660</v>
      </c>
    </row>
    <row r="88" spans="2:7" x14ac:dyDescent="0.4">
      <c r="B88" s="12"/>
      <c r="C88" s="12"/>
      <c r="D88" s="13" t="s">
        <v>82</v>
      </c>
      <c r="E88" s="14">
        <v>1940</v>
      </c>
      <c r="F88" s="14"/>
      <c r="G88" s="14">
        <f t="shared" si="1"/>
        <v>1940</v>
      </c>
    </row>
    <row r="89" spans="2:7" x14ac:dyDescent="0.4">
      <c r="B89" s="12"/>
      <c r="C89" s="12"/>
      <c r="D89" s="13" t="s">
        <v>83</v>
      </c>
      <c r="E89" s="14">
        <v>12000</v>
      </c>
      <c r="F89" s="14">
        <v>12000</v>
      </c>
      <c r="G89" s="14">
        <f t="shared" si="1"/>
        <v>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>
        <v>356400</v>
      </c>
      <c r="F92" s="14">
        <v>1541191</v>
      </c>
      <c r="G92" s="14">
        <f t="shared" si="1"/>
        <v>-1184791</v>
      </c>
    </row>
    <row r="93" spans="2:7" x14ac:dyDescent="0.4">
      <c r="B93" s="12"/>
      <c r="C93" s="12"/>
      <c r="D93" s="13" t="s">
        <v>86</v>
      </c>
      <c r="E93" s="14"/>
      <c r="F93" s="14">
        <v>-1184792</v>
      </c>
      <c r="G93" s="14">
        <f t="shared" si="1"/>
        <v>1184792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33608170</v>
      </c>
      <c r="F95" s="17">
        <f>+F44+F52+F68+F91+F92+F93+F94</f>
        <v>33741032</v>
      </c>
      <c r="G95" s="17">
        <f t="shared" si="1"/>
        <v>-132862</v>
      </c>
    </row>
    <row r="96" spans="2:7" x14ac:dyDescent="0.4">
      <c r="B96" s="15"/>
      <c r="C96" s="18" t="s">
        <v>89</v>
      </c>
      <c r="D96" s="19"/>
      <c r="E96" s="20">
        <f xml:space="preserve"> +E43 - E95</f>
        <v>-113283</v>
      </c>
      <c r="F96" s="20">
        <f xml:space="preserve"> +F43 - F95</f>
        <v>-4841575</v>
      </c>
      <c r="G96" s="20">
        <f t="shared" si="1"/>
        <v>4728292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/>
      <c r="F98" s="14">
        <v>2952</v>
      </c>
      <c r="G98" s="14">
        <f t="shared" si="1"/>
        <v>-2952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272318</v>
      </c>
      <c r="F100" s="14">
        <f>+F101+F102+F103</f>
        <v>80578</v>
      </c>
      <c r="G100" s="14">
        <f t="shared" si="1"/>
        <v>191740</v>
      </c>
    </row>
    <row r="101" spans="2:7" x14ac:dyDescent="0.4">
      <c r="B101" s="12"/>
      <c r="C101" s="12"/>
      <c r="D101" s="13" t="s">
        <v>95</v>
      </c>
      <c r="E101" s="14">
        <v>9000</v>
      </c>
      <c r="F101" s="14">
        <v>4500</v>
      </c>
      <c r="G101" s="14">
        <f t="shared" si="1"/>
        <v>4500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>
        <v>263318</v>
      </c>
      <c r="F103" s="14">
        <v>76078</v>
      </c>
      <c r="G103" s="14">
        <f t="shared" si="1"/>
        <v>187240</v>
      </c>
    </row>
    <row r="104" spans="2:7" x14ac:dyDescent="0.4">
      <c r="B104" s="12"/>
      <c r="C104" s="15"/>
      <c r="D104" s="16" t="s">
        <v>98</v>
      </c>
      <c r="E104" s="17">
        <f>+E97+E98+E99+E100</f>
        <v>272318</v>
      </c>
      <c r="F104" s="17">
        <f>+F97+F98+F99+F100</f>
        <v>83530</v>
      </c>
      <c r="G104" s="17">
        <f t="shared" si="1"/>
        <v>188788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1258</v>
      </c>
      <c r="F106" s="14">
        <f>+F107+F108</f>
        <v>0</v>
      </c>
      <c r="G106" s="14">
        <f t="shared" si="1"/>
        <v>1258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>
        <v>1258</v>
      </c>
      <c r="F108" s="14"/>
      <c r="G108" s="14">
        <f t="shared" si="1"/>
        <v>1258</v>
      </c>
    </row>
    <row r="109" spans="2:7" x14ac:dyDescent="0.4">
      <c r="B109" s="12"/>
      <c r="C109" s="15"/>
      <c r="D109" s="16" t="s">
        <v>103</v>
      </c>
      <c r="E109" s="17">
        <f>+E105+E106</f>
        <v>1258</v>
      </c>
      <c r="F109" s="17">
        <f>+F105+F106</f>
        <v>0</v>
      </c>
      <c r="G109" s="17">
        <f t="shared" si="1"/>
        <v>1258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271060</v>
      </c>
      <c r="F110" s="22">
        <f xml:space="preserve"> +F104 - F109</f>
        <v>83530</v>
      </c>
      <c r="G110" s="22">
        <f t="shared" si="1"/>
        <v>187530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157777</v>
      </c>
      <c r="F111" s="20">
        <f xml:space="preserve"> +F96 +F110</f>
        <v>-4758045</v>
      </c>
      <c r="G111" s="20">
        <f t="shared" si="1"/>
        <v>4915822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>
        <v>2825901</v>
      </c>
      <c r="F117" s="14">
        <v>13539518</v>
      </c>
      <c r="G117" s="14">
        <f t="shared" si="1"/>
        <v>-10713617</v>
      </c>
    </row>
    <row r="118" spans="2:7" x14ac:dyDescent="0.4">
      <c r="B118" s="12"/>
      <c r="C118" s="12"/>
      <c r="D118" s="13" t="s">
        <v>113</v>
      </c>
      <c r="E118" s="14"/>
      <c r="F118" s="14"/>
      <c r="G118" s="14">
        <f t="shared" si="1"/>
        <v>0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2825901</v>
      </c>
      <c r="F121" s="17">
        <f>+F112+F114+F116+F117+F118+F119</f>
        <v>13539518</v>
      </c>
      <c r="G121" s="17">
        <f t="shared" si="1"/>
        <v>-10713617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0</v>
      </c>
      <c r="G122" s="14">
        <f t="shared" si="1"/>
        <v>0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/>
      <c r="G126" s="14">
        <f t="shared" si="1"/>
        <v>0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>
        <v>2819273</v>
      </c>
      <c r="F129" s="14">
        <v>35572016</v>
      </c>
      <c r="G129" s="14">
        <f t="shared" si="1"/>
        <v>-32752743</v>
      </c>
    </row>
    <row r="130" spans="2:7" x14ac:dyDescent="0.4">
      <c r="B130" s="12"/>
      <c r="C130" s="12"/>
      <c r="D130" s="13" t="s">
        <v>125</v>
      </c>
      <c r="E130" s="14"/>
      <c r="F130" s="14"/>
      <c r="G130" s="14">
        <f t="shared" si="1"/>
        <v>0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2819273</v>
      </c>
      <c r="F132" s="17">
        <f>+F122+F127+F128+F129+F130+F131</f>
        <v>35572016</v>
      </c>
      <c r="G132" s="17">
        <f t="shared" si="1"/>
        <v>-32752743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6628</v>
      </c>
      <c r="F133" s="26">
        <f xml:space="preserve"> +F121 - F132</f>
        <v>-22032498</v>
      </c>
      <c r="G133" s="26">
        <f t="shared" si="1"/>
        <v>22039126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164405</v>
      </c>
      <c r="F134" s="29">
        <f xml:space="preserve"> +F111 +F133</f>
        <v>-26790543</v>
      </c>
      <c r="G134" s="29">
        <f t="shared" si="1"/>
        <v>26954948</v>
      </c>
    </row>
    <row r="135" spans="2:7" x14ac:dyDescent="0.4">
      <c r="B135" s="30" t="s">
        <v>130</v>
      </c>
      <c r="C135" s="27" t="s">
        <v>131</v>
      </c>
      <c r="D135" s="28"/>
      <c r="E135" s="29">
        <v>5256847</v>
      </c>
      <c r="F135" s="29">
        <v>32047390</v>
      </c>
      <c r="G135" s="29">
        <f t="shared" ref="G135:G145" si="2">E135-F135</f>
        <v>-26790543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5421252</v>
      </c>
      <c r="F136" s="29">
        <f xml:space="preserve"> +F134 +F135</f>
        <v>5256847</v>
      </c>
      <c r="G136" s="29">
        <f t="shared" si="2"/>
        <v>164405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0</v>
      </c>
      <c r="F141" s="29">
        <f>+F142+F143+F144</f>
        <v>0</v>
      </c>
      <c r="G141" s="29">
        <f t="shared" si="2"/>
        <v>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/>
      <c r="G144" s="26">
        <f t="shared" si="2"/>
        <v>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5421252</v>
      </c>
      <c r="F145" s="29">
        <f xml:space="preserve"> +F136 +F137 +F138 - F141</f>
        <v>5256847</v>
      </c>
      <c r="G145" s="29">
        <f t="shared" si="2"/>
        <v>164405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F3B3-0F22-436D-9929-CE79DDBFCF9D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146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13613002</v>
      </c>
      <c r="F6" s="11">
        <f>+F7+F11+F14+F17+F20+F27</f>
        <v>12619806</v>
      </c>
      <c r="G6" s="11">
        <f>E6-F6</f>
        <v>993196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328059</v>
      </c>
      <c r="F11" s="14">
        <f>+F12+F13</f>
        <v>0</v>
      </c>
      <c r="G11" s="14">
        <f t="shared" si="0"/>
        <v>328059</v>
      </c>
    </row>
    <row r="12" spans="2:7" x14ac:dyDescent="0.4">
      <c r="B12" s="12"/>
      <c r="C12" s="12"/>
      <c r="D12" s="13" t="s">
        <v>12</v>
      </c>
      <c r="E12" s="14">
        <v>328059</v>
      </c>
      <c r="F12" s="14"/>
      <c r="G12" s="14">
        <f t="shared" si="0"/>
        <v>328059</v>
      </c>
    </row>
    <row r="13" spans="2:7" x14ac:dyDescent="0.4">
      <c r="B13" s="12"/>
      <c r="C13" s="12"/>
      <c r="D13" s="13" t="s">
        <v>16</v>
      </c>
      <c r="E13" s="14"/>
      <c r="F13" s="14"/>
      <c r="G13" s="14">
        <f t="shared" si="0"/>
        <v>0</v>
      </c>
    </row>
    <row r="14" spans="2:7" x14ac:dyDescent="0.4">
      <c r="B14" s="12"/>
      <c r="C14" s="12"/>
      <c r="D14" s="13" t="s">
        <v>17</v>
      </c>
      <c r="E14" s="14">
        <f>+E15+E16</f>
        <v>0</v>
      </c>
      <c r="F14" s="14">
        <f>+F15+F16</f>
        <v>0</v>
      </c>
      <c r="G14" s="14">
        <f t="shared" si="0"/>
        <v>0</v>
      </c>
    </row>
    <row r="15" spans="2:7" x14ac:dyDescent="0.4">
      <c r="B15" s="12"/>
      <c r="C15" s="12"/>
      <c r="D15" s="13" t="s">
        <v>12</v>
      </c>
      <c r="E15" s="14"/>
      <c r="F15" s="14"/>
      <c r="G15" s="14">
        <f t="shared" si="0"/>
        <v>0</v>
      </c>
    </row>
    <row r="16" spans="2:7" x14ac:dyDescent="0.4">
      <c r="B16" s="12"/>
      <c r="C16" s="12"/>
      <c r="D16" s="13" t="s">
        <v>16</v>
      </c>
      <c r="E16" s="14"/>
      <c r="F16" s="14"/>
      <c r="G16" s="14">
        <f t="shared" si="0"/>
        <v>0</v>
      </c>
    </row>
    <row r="17" spans="2:7" x14ac:dyDescent="0.4">
      <c r="B17" s="12"/>
      <c r="C17" s="12"/>
      <c r="D17" s="13" t="s">
        <v>18</v>
      </c>
      <c r="E17" s="14">
        <f>+E18+E19</f>
        <v>11612631</v>
      </c>
      <c r="F17" s="14">
        <f>+F18+F19</f>
        <v>11022911</v>
      </c>
      <c r="G17" s="14">
        <f t="shared" si="0"/>
        <v>589720</v>
      </c>
    </row>
    <row r="18" spans="2:7" x14ac:dyDescent="0.4">
      <c r="B18" s="12"/>
      <c r="C18" s="12"/>
      <c r="D18" s="13" t="s">
        <v>19</v>
      </c>
      <c r="E18" s="14">
        <v>11612631</v>
      </c>
      <c r="F18" s="14">
        <v>11022911</v>
      </c>
      <c r="G18" s="14">
        <f t="shared" si="0"/>
        <v>589720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0</v>
      </c>
      <c r="F20" s="14">
        <f>+F21+F22+F23+F24+F25+F26</f>
        <v>0</v>
      </c>
      <c r="G20" s="14">
        <f t="shared" si="0"/>
        <v>0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/>
      <c r="F22" s="14"/>
      <c r="G22" s="14">
        <f t="shared" si="0"/>
        <v>0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/>
      <c r="F24" s="14"/>
      <c r="G24" s="14">
        <f t="shared" si="0"/>
        <v>0</v>
      </c>
    </row>
    <row r="25" spans="2:7" x14ac:dyDescent="0.4">
      <c r="B25" s="12"/>
      <c r="C25" s="12"/>
      <c r="D25" s="13" t="s">
        <v>26</v>
      </c>
      <c r="E25" s="14"/>
      <c r="F25" s="14"/>
      <c r="G25" s="14">
        <f t="shared" si="0"/>
        <v>0</v>
      </c>
    </row>
    <row r="26" spans="2:7" x14ac:dyDescent="0.4">
      <c r="B26" s="12"/>
      <c r="C26" s="12"/>
      <c r="D26" s="13" t="s">
        <v>27</v>
      </c>
      <c r="E26" s="14"/>
      <c r="F26" s="14"/>
      <c r="G26" s="14">
        <f t="shared" si="0"/>
        <v>0</v>
      </c>
    </row>
    <row r="27" spans="2:7" x14ac:dyDescent="0.4">
      <c r="B27" s="12"/>
      <c r="C27" s="12"/>
      <c r="D27" s="13" t="s">
        <v>28</v>
      </c>
      <c r="E27" s="14">
        <f>+E28+E29+E30+E31+E32+E33+E34</f>
        <v>1672312</v>
      </c>
      <c r="F27" s="14">
        <f>+F28+F29+F30+F31+F32+F33+F34</f>
        <v>1596895</v>
      </c>
      <c r="G27" s="14">
        <f t="shared" si="0"/>
        <v>75417</v>
      </c>
    </row>
    <row r="28" spans="2:7" x14ac:dyDescent="0.4">
      <c r="B28" s="12"/>
      <c r="C28" s="12"/>
      <c r="D28" s="13" t="s">
        <v>29</v>
      </c>
      <c r="E28" s="14"/>
      <c r="F28" s="14">
        <v>16000</v>
      </c>
      <c r="G28" s="14">
        <f t="shared" si="0"/>
        <v>-16000</v>
      </c>
    </row>
    <row r="29" spans="2:7" x14ac:dyDescent="0.4">
      <c r="B29" s="12"/>
      <c r="C29" s="12"/>
      <c r="D29" s="13" t="s">
        <v>30</v>
      </c>
      <c r="E29" s="14">
        <v>6000</v>
      </c>
      <c r="F29" s="14">
        <v>5000</v>
      </c>
      <c r="G29" s="14">
        <f t="shared" si="0"/>
        <v>1000</v>
      </c>
    </row>
    <row r="30" spans="2:7" x14ac:dyDescent="0.4">
      <c r="B30" s="12"/>
      <c r="C30" s="12"/>
      <c r="D30" s="13" t="s">
        <v>31</v>
      </c>
      <c r="E30" s="14"/>
      <c r="F30" s="14"/>
      <c r="G30" s="14">
        <f t="shared" si="0"/>
        <v>0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>
        <v>241120</v>
      </c>
      <c r="F32" s="14">
        <v>204930</v>
      </c>
      <c r="G32" s="14">
        <f t="shared" si="0"/>
        <v>36190</v>
      </c>
    </row>
    <row r="33" spans="2:7" x14ac:dyDescent="0.4">
      <c r="B33" s="12"/>
      <c r="C33" s="12"/>
      <c r="D33" s="13" t="s">
        <v>34</v>
      </c>
      <c r="E33" s="14">
        <v>1425192</v>
      </c>
      <c r="F33" s="14">
        <v>1370965</v>
      </c>
      <c r="G33" s="14">
        <f t="shared" si="0"/>
        <v>54227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/>
      <c r="F42" s="14"/>
      <c r="G42" s="14">
        <f t="shared" si="0"/>
        <v>0</v>
      </c>
    </row>
    <row r="43" spans="2:7" x14ac:dyDescent="0.4">
      <c r="B43" s="12"/>
      <c r="C43" s="15"/>
      <c r="D43" s="16" t="s">
        <v>40</v>
      </c>
      <c r="E43" s="17">
        <f>+E6+E35+E42</f>
        <v>13613002</v>
      </c>
      <c r="F43" s="17">
        <f>+F6+F35+F42</f>
        <v>12619806</v>
      </c>
      <c r="G43" s="17">
        <f t="shared" si="0"/>
        <v>993196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11526482</v>
      </c>
      <c r="F44" s="14">
        <f>+F45+F46+F47+F48+F49+F50+F51</f>
        <v>11403584</v>
      </c>
      <c r="G44" s="14">
        <f t="shared" si="0"/>
        <v>122898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>
        <v>8396888</v>
      </c>
      <c r="F46" s="14">
        <v>8433611</v>
      </c>
      <c r="G46" s="14">
        <f t="shared" si="0"/>
        <v>-36723</v>
      </c>
    </row>
    <row r="47" spans="2:7" x14ac:dyDescent="0.4">
      <c r="B47" s="12"/>
      <c r="C47" s="12"/>
      <c r="D47" s="13" t="s">
        <v>45</v>
      </c>
      <c r="E47" s="14">
        <v>1332658</v>
      </c>
      <c r="F47" s="14">
        <v>1230000</v>
      </c>
      <c r="G47" s="14">
        <f t="shared" si="0"/>
        <v>102658</v>
      </c>
    </row>
    <row r="48" spans="2:7" x14ac:dyDescent="0.4">
      <c r="B48" s="12"/>
      <c r="C48" s="12"/>
      <c r="D48" s="13" t="s">
        <v>46</v>
      </c>
      <c r="E48" s="14"/>
      <c r="F48" s="14"/>
      <c r="G48" s="14">
        <f t="shared" si="0"/>
        <v>0</v>
      </c>
    </row>
    <row r="49" spans="2:7" x14ac:dyDescent="0.4">
      <c r="B49" s="12"/>
      <c r="C49" s="12"/>
      <c r="D49" s="13" t="s">
        <v>47</v>
      </c>
      <c r="E49" s="14"/>
      <c r="F49" s="14"/>
      <c r="G49" s="14">
        <f t="shared" si="0"/>
        <v>0</v>
      </c>
    </row>
    <row r="50" spans="2:7" x14ac:dyDescent="0.4">
      <c r="B50" s="12"/>
      <c r="C50" s="12"/>
      <c r="D50" s="13" t="s">
        <v>48</v>
      </c>
      <c r="E50" s="14">
        <v>190000</v>
      </c>
      <c r="F50" s="14">
        <v>182000</v>
      </c>
      <c r="G50" s="14">
        <f t="shared" si="0"/>
        <v>8000</v>
      </c>
    </row>
    <row r="51" spans="2:7" x14ac:dyDescent="0.4">
      <c r="B51" s="12"/>
      <c r="C51" s="12"/>
      <c r="D51" s="13" t="s">
        <v>49</v>
      </c>
      <c r="E51" s="14">
        <v>1606936</v>
      </c>
      <c r="F51" s="14">
        <v>1557973</v>
      </c>
      <c r="G51" s="14">
        <f t="shared" si="0"/>
        <v>48963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265993</v>
      </c>
      <c r="F52" s="14">
        <f>+F53+F54+F55+F56+F57+F58+F59+F60+F61+F62+F63+F64+F65+F66+F67</f>
        <v>349338</v>
      </c>
      <c r="G52" s="14">
        <f t="shared" si="0"/>
        <v>-83345</v>
      </c>
    </row>
    <row r="53" spans="2:7" x14ac:dyDescent="0.4">
      <c r="B53" s="12"/>
      <c r="C53" s="12"/>
      <c r="D53" s="13" t="s">
        <v>51</v>
      </c>
      <c r="E53" s="14"/>
      <c r="F53" s="14"/>
      <c r="G53" s="14">
        <f t="shared" si="0"/>
        <v>0</v>
      </c>
    </row>
    <row r="54" spans="2:7" x14ac:dyDescent="0.4">
      <c r="B54" s="12"/>
      <c r="C54" s="12"/>
      <c r="D54" s="13" t="s">
        <v>52</v>
      </c>
      <c r="E54" s="14"/>
      <c r="F54" s="14"/>
      <c r="G54" s="14">
        <f t="shared" si="0"/>
        <v>0</v>
      </c>
    </row>
    <row r="55" spans="2:7" x14ac:dyDescent="0.4">
      <c r="B55" s="12"/>
      <c r="C55" s="12"/>
      <c r="D55" s="13" t="s">
        <v>53</v>
      </c>
      <c r="E55" s="14"/>
      <c r="F55" s="14"/>
      <c r="G55" s="14">
        <f t="shared" si="0"/>
        <v>0</v>
      </c>
    </row>
    <row r="56" spans="2:7" x14ac:dyDescent="0.4">
      <c r="B56" s="12"/>
      <c r="C56" s="12"/>
      <c r="D56" s="13" t="s">
        <v>54</v>
      </c>
      <c r="E56" s="14"/>
      <c r="F56" s="14"/>
      <c r="G56" s="14">
        <f t="shared" si="0"/>
        <v>0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/>
      <c r="F59" s="14"/>
      <c r="G59" s="14">
        <f t="shared" si="0"/>
        <v>0</v>
      </c>
    </row>
    <row r="60" spans="2:7" x14ac:dyDescent="0.4">
      <c r="B60" s="12"/>
      <c r="C60" s="12"/>
      <c r="D60" s="13" t="s">
        <v>58</v>
      </c>
      <c r="E60" s="14"/>
      <c r="F60" s="14"/>
      <c r="G60" s="14">
        <f t="shared" si="0"/>
        <v>0</v>
      </c>
    </row>
    <row r="61" spans="2:7" x14ac:dyDescent="0.4">
      <c r="B61" s="12"/>
      <c r="C61" s="12"/>
      <c r="D61" s="13" t="s">
        <v>59</v>
      </c>
      <c r="E61" s="14"/>
      <c r="F61" s="14"/>
      <c r="G61" s="14">
        <f t="shared" si="0"/>
        <v>0</v>
      </c>
    </row>
    <row r="62" spans="2:7" x14ac:dyDescent="0.4">
      <c r="B62" s="12"/>
      <c r="C62" s="12"/>
      <c r="D62" s="13" t="s">
        <v>60</v>
      </c>
      <c r="E62" s="14">
        <v>63029</v>
      </c>
      <c r="F62" s="14"/>
      <c r="G62" s="14">
        <f t="shared" si="0"/>
        <v>63029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>
        <v>3630</v>
      </c>
      <c r="F64" s="14">
        <v>43560</v>
      </c>
      <c r="G64" s="14">
        <f t="shared" si="0"/>
        <v>-39930</v>
      </c>
    </row>
    <row r="65" spans="2:7" x14ac:dyDescent="0.4">
      <c r="B65" s="12"/>
      <c r="C65" s="12"/>
      <c r="D65" s="13" t="s">
        <v>63</v>
      </c>
      <c r="E65" s="14">
        <v>199334</v>
      </c>
      <c r="F65" s="14">
        <v>305778</v>
      </c>
      <c r="G65" s="14">
        <f t="shared" si="0"/>
        <v>-106444</v>
      </c>
    </row>
    <row r="66" spans="2:7" x14ac:dyDescent="0.4">
      <c r="B66" s="12"/>
      <c r="C66" s="12"/>
      <c r="D66" s="13" t="s">
        <v>64</v>
      </c>
      <c r="E66" s="14"/>
      <c r="F66" s="14"/>
      <c r="G66" s="14">
        <f t="shared" si="0"/>
        <v>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1146951</v>
      </c>
      <c r="F68" s="14">
        <f>+F69+F70+F71+F72+F73+F74+F75+F76+F77+F78+F79+F80+F81+F82+F83+F84+F85+F86+F87+F88+F89+F90</f>
        <v>1106576</v>
      </c>
      <c r="G68" s="14">
        <f t="shared" si="0"/>
        <v>40375</v>
      </c>
    </row>
    <row r="69" spans="2:7" x14ac:dyDescent="0.4">
      <c r="B69" s="12"/>
      <c r="C69" s="12"/>
      <c r="D69" s="13" t="s">
        <v>67</v>
      </c>
      <c r="E69" s="14">
        <v>49500</v>
      </c>
      <c r="F69" s="14">
        <v>47217</v>
      </c>
      <c r="G69" s="14">
        <f t="shared" si="0"/>
        <v>2283</v>
      </c>
    </row>
    <row r="70" spans="2:7" x14ac:dyDescent="0.4">
      <c r="B70" s="12"/>
      <c r="C70" s="12"/>
      <c r="D70" s="13" t="s">
        <v>68</v>
      </c>
      <c r="E70" s="14"/>
      <c r="F70" s="14"/>
      <c r="G70" s="14">
        <f t="shared" si="0"/>
        <v>0</v>
      </c>
    </row>
    <row r="71" spans="2:7" x14ac:dyDescent="0.4">
      <c r="B71" s="12"/>
      <c r="C71" s="12"/>
      <c r="D71" s="13" t="s">
        <v>69</v>
      </c>
      <c r="E71" s="14"/>
      <c r="F71" s="14">
        <v>1040</v>
      </c>
      <c r="G71" s="14">
        <f t="shared" ref="G71:G134" si="1">E71-F71</f>
        <v>-1040</v>
      </c>
    </row>
    <row r="72" spans="2:7" x14ac:dyDescent="0.4">
      <c r="B72" s="12"/>
      <c r="C72" s="12"/>
      <c r="D72" s="13" t="s">
        <v>70</v>
      </c>
      <c r="E72" s="14">
        <v>26630</v>
      </c>
      <c r="F72" s="14">
        <v>78495</v>
      </c>
      <c r="G72" s="14">
        <f t="shared" si="1"/>
        <v>-51865</v>
      </c>
    </row>
    <row r="73" spans="2:7" x14ac:dyDescent="0.4">
      <c r="B73" s="12"/>
      <c r="C73" s="12"/>
      <c r="D73" s="13" t="s">
        <v>71</v>
      </c>
      <c r="E73" s="14">
        <v>14080</v>
      </c>
      <c r="F73" s="14">
        <v>8090</v>
      </c>
      <c r="G73" s="14">
        <f t="shared" si="1"/>
        <v>5990</v>
      </c>
    </row>
    <row r="74" spans="2:7" x14ac:dyDescent="0.4">
      <c r="B74" s="12"/>
      <c r="C74" s="12"/>
      <c r="D74" s="13" t="s">
        <v>72</v>
      </c>
      <c r="E74" s="14"/>
      <c r="F74" s="14">
        <v>14080</v>
      </c>
      <c r="G74" s="14">
        <f t="shared" si="1"/>
        <v>-14080</v>
      </c>
    </row>
    <row r="75" spans="2:7" x14ac:dyDescent="0.4">
      <c r="B75" s="12"/>
      <c r="C75" s="12"/>
      <c r="D75" s="13" t="s">
        <v>58</v>
      </c>
      <c r="E75" s="14"/>
      <c r="F75" s="14"/>
      <c r="G75" s="14">
        <f t="shared" si="1"/>
        <v>0</v>
      </c>
    </row>
    <row r="76" spans="2:7" x14ac:dyDescent="0.4">
      <c r="B76" s="12"/>
      <c r="C76" s="12"/>
      <c r="D76" s="13" t="s">
        <v>59</v>
      </c>
      <c r="E76" s="14"/>
      <c r="F76" s="14"/>
      <c r="G76" s="14">
        <f t="shared" si="1"/>
        <v>0</v>
      </c>
    </row>
    <row r="77" spans="2:7" x14ac:dyDescent="0.4">
      <c r="B77" s="12"/>
      <c r="C77" s="12"/>
      <c r="D77" s="13" t="s">
        <v>73</v>
      </c>
      <c r="E77" s="14"/>
      <c r="F77" s="14"/>
      <c r="G77" s="14">
        <f t="shared" si="1"/>
        <v>0</v>
      </c>
    </row>
    <row r="78" spans="2:7" x14ac:dyDescent="0.4">
      <c r="B78" s="12"/>
      <c r="C78" s="12"/>
      <c r="D78" s="13" t="s">
        <v>74</v>
      </c>
      <c r="E78" s="14">
        <v>215542</v>
      </c>
      <c r="F78" s="14">
        <v>247323</v>
      </c>
      <c r="G78" s="14">
        <f t="shared" si="1"/>
        <v>-31781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/>
      <c r="F80" s="14"/>
      <c r="G80" s="14">
        <f t="shared" si="1"/>
        <v>0</v>
      </c>
    </row>
    <row r="81" spans="2:7" x14ac:dyDescent="0.4">
      <c r="B81" s="12"/>
      <c r="C81" s="12"/>
      <c r="D81" s="13" t="s">
        <v>77</v>
      </c>
      <c r="E81" s="14"/>
      <c r="F81" s="14"/>
      <c r="G81" s="14">
        <f t="shared" si="1"/>
        <v>0</v>
      </c>
    </row>
    <row r="82" spans="2:7" x14ac:dyDescent="0.4">
      <c r="B82" s="12"/>
      <c r="C82" s="12"/>
      <c r="D82" s="13" t="s">
        <v>78</v>
      </c>
      <c r="E82" s="14">
        <v>330</v>
      </c>
      <c r="F82" s="14">
        <v>2330</v>
      </c>
      <c r="G82" s="14">
        <f t="shared" si="1"/>
        <v>-2000</v>
      </c>
    </row>
    <row r="83" spans="2:7" x14ac:dyDescent="0.4">
      <c r="B83" s="12"/>
      <c r="C83" s="12"/>
      <c r="D83" s="13" t="s">
        <v>61</v>
      </c>
      <c r="E83" s="14">
        <v>105929</v>
      </c>
      <c r="F83" s="14">
        <v>76791</v>
      </c>
      <c r="G83" s="14">
        <f t="shared" si="1"/>
        <v>29138</v>
      </c>
    </row>
    <row r="84" spans="2:7" x14ac:dyDescent="0.4">
      <c r="B84" s="12"/>
      <c r="C84" s="12"/>
      <c r="D84" s="13" t="s">
        <v>62</v>
      </c>
      <c r="E84" s="14">
        <v>248520</v>
      </c>
      <c r="F84" s="14">
        <v>248520</v>
      </c>
      <c r="G84" s="14">
        <f t="shared" si="1"/>
        <v>0</v>
      </c>
    </row>
    <row r="85" spans="2:7" x14ac:dyDescent="0.4">
      <c r="B85" s="12"/>
      <c r="C85" s="12"/>
      <c r="D85" s="13" t="s">
        <v>79</v>
      </c>
      <c r="E85" s="14"/>
      <c r="F85" s="14"/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>
        <v>11000</v>
      </c>
      <c r="F86" s="14"/>
      <c r="G86" s="14">
        <f t="shared" si="1"/>
        <v>11000</v>
      </c>
    </row>
    <row r="87" spans="2:7" x14ac:dyDescent="0.4">
      <c r="B87" s="12"/>
      <c r="C87" s="12"/>
      <c r="D87" s="13" t="s">
        <v>81</v>
      </c>
      <c r="E87" s="14">
        <v>475420</v>
      </c>
      <c r="F87" s="14">
        <v>382690</v>
      </c>
      <c r="G87" s="14">
        <f t="shared" si="1"/>
        <v>92730</v>
      </c>
    </row>
    <row r="88" spans="2:7" x14ac:dyDescent="0.4">
      <c r="B88" s="12"/>
      <c r="C88" s="12"/>
      <c r="D88" s="13" t="s">
        <v>82</v>
      </c>
      <c r="E88" s="14"/>
      <c r="F88" s="14"/>
      <c r="G88" s="14">
        <f t="shared" si="1"/>
        <v>0</v>
      </c>
    </row>
    <row r="89" spans="2:7" x14ac:dyDescent="0.4">
      <c r="B89" s="12"/>
      <c r="C89" s="12"/>
      <c r="D89" s="13" t="s">
        <v>83</v>
      </c>
      <c r="E89" s="14"/>
      <c r="F89" s="14"/>
      <c r="G89" s="14">
        <f t="shared" si="1"/>
        <v>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/>
      <c r="F92" s="14"/>
      <c r="G92" s="14">
        <f t="shared" si="1"/>
        <v>0</v>
      </c>
    </row>
    <row r="93" spans="2:7" x14ac:dyDescent="0.4">
      <c r="B93" s="12"/>
      <c r="C93" s="12"/>
      <c r="D93" s="13" t="s">
        <v>86</v>
      </c>
      <c r="E93" s="14"/>
      <c r="F93" s="14"/>
      <c r="G93" s="14">
        <f t="shared" si="1"/>
        <v>0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12939426</v>
      </c>
      <c r="F95" s="17">
        <f>+F44+F52+F68+F91+F92+F93+F94</f>
        <v>12859498</v>
      </c>
      <c r="G95" s="17">
        <f t="shared" si="1"/>
        <v>79928</v>
      </c>
    </row>
    <row r="96" spans="2:7" x14ac:dyDescent="0.4">
      <c r="B96" s="15"/>
      <c r="C96" s="18" t="s">
        <v>89</v>
      </c>
      <c r="D96" s="19"/>
      <c r="E96" s="20">
        <f xml:space="preserve"> +E43 - E95</f>
        <v>673576</v>
      </c>
      <c r="F96" s="20">
        <f xml:space="preserve"> +F43 - F95</f>
        <v>-239692</v>
      </c>
      <c r="G96" s="20">
        <f t="shared" si="1"/>
        <v>913268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/>
      <c r="F98" s="14"/>
      <c r="G98" s="14">
        <f t="shared" si="1"/>
        <v>0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503543</v>
      </c>
      <c r="F100" s="14">
        <f>+F101+F102+F103</f>
        <v>571983</v>
      </c>
      <c r="G100" s="14">
        <f t="shared" si="1"/>
        <v>-68440</v>
      </c>
    </row>
    <row r="101" spans="2:7" x14ac:dyDescent="0.4">
      <c r="B101" s="12"/>
      <c r="C101" s="12"/>
      <c r="D101" s="13" t="s">
        <v>95</v>
      </c>
      <c r="E101" s="14"/>
      <c r="F101" s="14"/>
      <c r="G101" s="14">
        <f t="shared" si="1"/>
        <v>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>
        <v>503543</v>
      </c>
      <c r="F103" s="14">
        <v>571983</v>
      </c>
      <c r="G103" s="14">
        <f t="shared" si="1"/>
        <v>-68440</v>
      </c>
    </row>
    <row r="104" spans="2:7" x14ac:dyDescent="0.4">
      <c r="B104" s="12"/>
      <c r="C104" s="15"/>
      <c r="D104" s="16" t="s">
        <v>98</v>
      </c>
      <c r="E104" s="17">
        <f>+E97+E98+E99+E100</f>
        <v>503543</v>
      </c>
      <c r="F104" s="17">
        <f>+F97+F98+F99+F100</f>
        <v>571983</v>
      </c>
      <c r="G104" s="17">
        <f t="shared" si="1"/>
        <v>-68440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52151</v>
      </c>
      <c r="F106" s="14">
        <f>+F107+F108</f>
        <v>0</v>
      </c>
      <c r="G106" s="14">
        <f t="shared" si="1"/>
        <v>52151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>
        <v>52151</v>
      </c>
      <c r="F108" s="14"/>
      <c r="G108" s="14">
        <f t="shared" si="1"/>
        <v>52151</v>
      </c>
    </row>
    <row r="109" spans="2:7" x14ac:dyDescent="0.4">
      <c r="B109" s="12"/>
      <c r="C109" s="15"/>
      <c r="D109" s="16" t="s">
        <v>103</v>
      </c>
      <c r="E109" s="17">
        <f>+E105+E106</f>
        <v>52151</v>
      </c>
      <c r="F109" s="17">
        <f>+F105+F106</f>
        <v>0</v>
      </c>
      <c r="G109" s="17">
        <f t="shared" si="1"/>
        <v>52151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451392</v>
      </c>
      <c r="F110" s="22">
        <f xml:space="preserve"> +F104 - F109</f>
        <v>571983</v>
      </c>
      <c r="G110" s="22">
        <f t="shared" si="1"/>
        <v>-120591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1124968</v>
      </c>
      <c r="F111" s="20">
        <f xml:space="preserve"> +F96 +F110</f>
        <v>332291</v>
      </c>
      <c r="G111" s="20">
        <f t="shared" si="1"/>
        <v>792677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>
        <v>1276365</v>
      </c>
      <c r="F117" s="14">
        <v>922449</v>
      </c>
      <c r="G117" s="14">
        <f t="shared" si="1"/>
        <v>353916</v>
      </c>
    </row>
    <row r="118" spans="2:7" x14ac:dyDescent="0.4">
      <c r="B118" s="12"/>
      <c r="C118" s="12"/>
      <c r="D118" s="13" t="s">
        <v>113</v>
      </c>
      <c r="E118" s="14"/>
      <c r="F118" s="14"/>
      <c r="G118" s="14">
        <f t="shared" si="1"/>
        <v>0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1276365</v>
      </c>
      <c r="F121" s="17">
        <f>+F112+F114+F116+F117+F118+F119</f>
        <v>922449</v>
      </c>
      <c r="G121" s="17">
        <f t="shared" si="1"/>
        <v>353916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1</v>
      </c>
      <c r="G122" s="14">
        <f t="shared" si="1"/>
        <v>-1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>
        <v>1</v>
      </c>
      <c r="G126" s="14">
        <f t="shared" si="1"/>
        <v>-1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>
        <v>2384211</v>
      </c>
      <c r="F129" s="14">
        <v>2231709</v>
      </c>
      <c r="G129" s="14">
        <f t="shared" si="1"/>
        <v>152502</v>
      </c>
    </row>
    <row r="130" spans="2:7" x14ac:dyDescent="0.4">
      <c r="B130" s="12"/>
      <c r="C130" s="12"/>
      <c r="D130" s="13" t="s">
        <v>125</v>
      </c>
      <c r="E130" s="14"/>
      <c r="F130" s="14"/>
      <c r="G130" s="14">
        <f t="shared" si="1"/>
        <v>0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2384211</v>
      </c>
      <c r="F132" s="17">
        <f>+F122+F127+F128+F129+F130+F131</f>
        <v>2231710</v>
      </c>
      <c r="G132" s="17">
        <f t="shared" si="1"/>
        <v>152501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-1107846</v>
      </c>
      <c r="F133" s="26">
        <f xml:space="preserve"> +F121 - F132</f>
        <v>-1309261</v>
      </c>
      <c r="G133" s="26">
        <f t="shared" si="1"/>
        <v>201415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17122</v>
      </c>
      <c r="F134" s="29">
        <f xml:space="preserve"> +F111 +F133</f>
        <v>-976970</v>
      </c>
      <c r="G134" s="29">
        <f t="shared" si="1"/>
        <v>994092</v>
      </c>
    </row>
    <row r="135" spans="2:7" x14ac:dyDescent="0.4">
      <c r="B135" s="30" t="s">
        <v>130</v>
      </c>
      <c r="C135" s="27" t="s">
        <v>131</v>
      </c>
      <c r="D135" s="28"/>
      <c r="E135" s="29">
        <v>1299751</v>
      </c>
      <c r="F135" s="29">
        <v>2276721</v>
      </c>
      <c r="G135" s="29">
        <f t="shared" ref="G135:G145" si="2">E135-F135</f>
        <v>-976970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1316873</v>
      </c>
      <c r="F136" s="29">
        <f xml:space="preserve"> +F134 +F135</f>
        <v>1299751</v>
      </c>
      <c r="G136" s="29">
        <f t="shared" si="2"/>
        <v>17122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0</v>
      </c>
      <c r="F141" s="29">
        <f>+F142+F143+F144</f>
        <v>0</v>
      </c>
      <c r="G141" s="29">
        <f t="shared" si="2"/>
        <v>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/>
      <c r="G144" s="26">
        <f t="shared" si="2"/>
        <v>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1316873</v>
      </c>
      <c r="F145" s="29">
        <f xml:space="preserve"> +F136 +F137 +F138 - F141</f>
        <v>1299751</v>
      </c>
      <c r="G145" s="29">
        <f t="shared" si="2"/>
        <v>17122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D924-E94E-4AD8-88AB-065C874E8DBB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147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31257520</v>
      </c>
      <c r="F6" s="11">
        <f>+F7+F11+F14+F17+F20+F27</f>
        <v>35562337</v>
      </c>
      <c r="G6" s="11">
        <f>E6-F6</f>
        <v>-4304817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0</v>
      </c>
      <c r="F11" s="14">
        <f>+F12+F13</f>
        <v>0</v>
      </c>
      <c r="G11" s="14">
        <f t="shared" si="0"/>
        <v>0</v>
      </c>
    </row>
    <row r="12" spans="2:7" x14ac:dyDescent="0.4">
      <c r="B12" s="12"/>
      <c r="C12" s="12"/>
      <c r="D12" s="13" t="s">
        <v>12</v>
      </c>
      <c r="E12" s="14"/>
      <c r="F12" s="14"/>
      <c r="G12" s="14">
        <f t="shared" si="0"/>
        <v>0</v>
      </c>
    </row>
    <row r="13" spans="2:7" x14ac:dyDescent="0.4">
      <c r="B13" s="12"/>
      <c r="C13" s="12"/>
      <c r="D13" s="13" t="s">
        <v>16</v>
      </c>
      <c r="E13" s="14"/>
      <c r="F13" s="14"/>
      <c r="G13" s="14">
        <f t="shared" si="0"/>
        <v>0</v>
      </c>
    </row>
    <row r="14" spans="2:7" x14ac:dyDescent="0.4">
      <c r="B14" s="12"/>
      <c r="C14" s="12"/>
      <c r="D14" s="13" t="s">
        <v>17</v>
      </c>
      <c r="E14" s="14">
        <f>+E15+E16</f>
        <v>0</v>
      </c>
      <c r="F14" s="14">
        <f>+F15+F16</f>
        <v>0</v>
      </c>
      <c r="G14" s="14">
        <f t="shared" si="0"/>
        <v>0</v>
      </c>
    </row>
    <row r="15" spans="2:7" x14ac:dyDescent="0.4">
      <c r="B15" s="12"/>
      <c r="C15" s="12"/>
      <c r="D15" s="13" t="s">
        <v>12</v>
      </c>
      <c r="E15" s="14"/>
      <c r="F15" s="14"/>
      <c r="G15" s="14">
        <f t="shared" si="0"/>
        <v>0</v>
      </c>
    </row>
    <row r="16" spans="2:7" x14ac:dyDescent="0.4">
      <c r="B16" s="12"/>
      <c r="C16" s="12"/>
      <c r="D16" s="13" t="s">
        <v>16</v>
      </c>
      <c r="E16" s="14"/>
      <c r="F16" s="14"/>
      <c r="G16" s="14">
        <f t="shared" si="0"/>
        <v>0</v>
      </c>
    </row>
    <row r="17" spans="2:7" x14ac:dyDescent="0.4">
      <c r="B17" s="12"/>
      <c r="C17" s="12"/>
      <c r="D17" s="13" t="s">
        <v>18</v>
      </c>
      <c r="E17" s="14">
        <f>+E18+E19</f>
        <v>9850754</v>
      </c>
      <c r="F17" s="14">
        <f>+F18+F19</f>
        <v>9547336</v>
      </c>
      <c r="G17" s="14">
        <f t="shared" si="0"/>
        <v>303418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>
        <v>9850754</v>
      </c>
      <c r="F19" s="14">
        <v>9547336</v>
      </c>
      <c r="G19" s="14">
        <f t="shared" si="0"/>
        <v>303418</v>
      </c>
    </row>
    <row r="20" spans="2:7" x14ac:dyDescent="0.4">
      <c r="B20" s="12"/>
      <c r="C20" s="12"/>
      <c r="D20" s="13" t="s">
        <v>21</v>
      </c>
      <c r="E20" s="14">
        <f>+E21+E22+E23+E24+E25+E26</f>
        <v>31570</v>
      </c>
      <c r="F20" s="14">
        <f>+F21+F22+F23+F24+F25+F26</f>
        <v>253360</v>
      </c>
      <c r="G20" s="14">
        <f t="shared" si="0"/>
        <v>-221790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/>
      <c r="F22" s="14"/>
      <c r="G22" s="14">
        <f t="shared" si="0"/>
        <v>0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/>
      <c r="F24" s="14"/>
      <c r="G24" s="14">
        <f t="shared" si="0"/>
        <v>0</v>
      </c>
    </row>
    <row r="25" spans="2:7" x14ac:dyDescent="0.4">
      <c r="B25" s="12"/>
      <c r="C25" s="12"/>
      <c r="D25" s="13" t="s">
        <v>26</v>
      </c>
      <c r="E25" s="14"/>
      <c r="F25" s="14"/>
      <c r="G25" s="14">
        <f t="shared" si="0"/>
        <v>0</v>
      </c>
    </row>
    <row r="26" spans="2:7" x14ac:dyDescent="0.4">
      <c r="B26" s="12"/>
      <c r="C26" s="12"/>
      <c r="D26" s="13" t="s">
        <v>27</v>
      </c>
      <c r="E26" s="14">
        <v>31570</v>
      </c>
      <c r="F26" s="14">
        <v>253360</v>
      </c>
      <c r="G26" s="14">
        <f t="shared" si="0"/>
        <v>-221790</v>
      </c>
    </row>
    <row r="27" spans="2:7" x14ac:dyDescent="0.4">
      <c r="B27" s="12"/>
      <c r="C27" s="12"/>
      <c r="D27" s="13" t="s">
        <v>28</v>
      </c>
      <c r="E27" s="14">
        <f>+E28+E29+E30+E31+E32+E33+E34</f>
        <v>21375196</v>
      </c>
      <c r="F27" s="14">
        <f>+F28+F29+F30+F31+F32+F33+F34</f>
        <v>25761641</v>
      </c>
      <c r="G27" s="14">
        <f t="shared" si="0"/>
        <v>-4386445</v>
      </c>
    </row>
    <row r="28" spans="2:7" x14ac:dyDescent="0.4">
      <c r="B28" s="12"/>
      <c r="C28" s="12"/>
      <c r="D28" s="13" t="s">
        <v>29</v>
      </c>
      <c r="E28" s="14">
        <v>18950618</v>
      </c>
      <c r="F28" s="14">
        <v>21941978</v>
      </c>
      <c r="G28" s="14">
        <f t="shared" si="0"/>
        <v>-2991360</v>
      </c>
    </row>
    <row r="29" spans="2:7" x14ac:dyDescent="0.4">
      <c r="B29" s="12"/>
      <c r="C29" s="12"/>
      <c r="D29" s="13" t="s">
        <v>30</v>
      </c>
      <c r="E29" s="14">
        <v>2380228</v>
      </c>
      <c r="F29" s="14">
        <v>3511593</v>
      </c>
      <c r="G29" s="14">
        <f t="shared" si="0"/>
        <v>-1131365</v>
      </c>
    </row>
    <row r="30" spans="2:7" x14ac:dyDescent="0.4">
      <c r="B30" s="12"/>
      <c r="C30" s="12"/>
      <c r="D30" s="13" t="s">
        <v>31</v>
      </c>
      <c r="E30" s="14">
        <v>14350</v>
      </c>
      <c r="F30" s="14">
        <v>248070</v>
      </c>
      <c r="G30" s="14">
        <f t="shared" si="0"/>
        <v>-233720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>
        <v>30000</v>
      </c>
      <c r="F32" s="14">
        <v>60000</v>
      </c>
      <c r="G32" s="14">
        <f t="shared" si="0"/>
        <v>-30000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/>
      <c r="F42" s="14"/>
      <c r="G42" s="14">
        <f t="shared" si="0"/>
        <v>0</v>
      </c>
    </row>
    <row r="43" spans="2:7" x14ac:dyDescent="0.4">
      <c r="B43" s="12"/>
      <c r="C43" s="15"/>
      <c r="D43" s="16" t="s">
        <v>40</v>
      </c>
      <c r="E43" s="17">
        <f>+E6+E35+E42</f>
        <v>31257520</v>
      </c>
      <c r="F43" s="17">
        <f>+F6+F35+F42</f>
        <v>35562337</v>
      </c>
      <c r="G43" s="17">
        <f t="shared" si="0"/>
        <v>-4304817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24821425</v>
      </c>
      <c r="F44" s="14">
        <f>+F45+F46+F47+F48+F49+F50+F51</f>
        <v>28115648</v>
      </c>
      <c r="G44" s="14">
        <f t="shared" si="0"/>
        <v>-3294223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>
        <v>17382191</v>
      </c>
      <c r="F46" s="14">
        <v>20454071</v>
      </c>
      <c r="G46" s="14">
        <f t="shared" si="0"/>
        <v>-3071880</v>
      </c>
    </row>
    <row r="47" spans="2:7" x14ac:dyDescent="0.4">
      <c r="B47" s="12"/>
      <c r="C47" s="12"/>
      <c r="D47" s="13" t="s">
        <v>45</v>
      </c>
      <c r="E47" s="14">
        <v>3026671</v>
      </c>
      <c r="F47" s="14">
        <v>3138827</v>
      </c>
      <c r="G47" s="14">
        <f t="shared" si="0"/>
        <v>-112156</v>
      </c>
    </row>
    <row r="48" spans="2:7" x14ac:dyDescent="0.4">
      <c r="B48" s="12"/>
      <c r="C48" s="12"/>
      <c r="D48" s="13" t="s">
        <v>46</v>
      </c>
      <c r="E48" s="14">
        <v>387487</v>
      </c>
      <c r="F48" s="14">
        <v>231011</v>
      </c>
      <c r="G48" s="14">
        <f t="shared" si="0"/>
        <v>156476</v>
      </c>
    </row>
    <row r="49" spans="2:7" x14ac:dyDescent="0.4">
      <c r="B49" s="12"/>
      <c r="C49" s="12"/>
      <c r="D49" s="13" t="s">
        <v>47</v>
      </c>
      <c r="E49" s="14"/>
      <c r="F49" s="14"/>
      <c r="G49" s="14">
        <f t="shared" si="0"/>
        <v>0</v>
      </c>
    </row>
    <row r="50" spans="2:7" x14ac:dyDescent="0.4">
      <c r="B50" s="12"/>
      <c r="C50" s="12"/>
      <c r="D50" s="13" t="s">
        <v>48</v>
      </c>
      <c r="E50" s="14">
        <v>617500</v>
      </c>
      <c r="F50" s="14">
        <v>591500</v>
      </c>
      <c r="G50" s="14">
        <f t="shared" si="0"/>
        <v>26000</v>
      </c>
    </row>
    <row r="51" spans="2:7" x14ac:dyDescent="0.4">
      <c r="B51" s="12"/>
      <c r="C51" s="12"/>
      <c r="D51" s="13" t="s">
        <v>49</v>
      </c>
      <c r="E51" s="14">
        <v>3407576</v>
      </c>
      <c r="F51" s="14">
        <v>3700239</v>
      </c>
      <c r="G51" s="14">
        <f t="shared" si="0"/>
        <v>-292663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972537</v>
      </c>
      <c r="F52" s="14">
        <f>+F53+F54+F55+F56+F57+F58+F59+F60+F61+F62+F63+F64+F65+F66+F67</f>
        <v>993406</v>
      </c>
      <c r="G52" s="14">
        <f t="shared" si="0"/>
        <v>-20869</v>
      </c>
    </row>
    <row r="53" spans="2:7" x14ac:dyDescent="0.4">
      <c r="B53" s="12"/>
      <c r="C53" s="12"/>
      <c r="D53" s="13" t="s">
        <v>51</v>
      </c>
      <c r="E53" s="14"/>
      <c r="F53" s="14"/>
      <c r="G53" s="14">
        <f t="shared" si="0"/>
        <v>0</v>
      </c>
    </row>
    <row r="54" spans="2:7" x14ac:dyDescent="0.4">
      <c r="B54" s="12"/>
      <c r="C54" s="12"/>
      <c r="D54" s="13" t="s">
        <v>52</v>
      </c>
      <c r="E54" s="14"/>
      <c r="F54" s="14"/>
      <c r="G54" s="14">
        <f t="shared" si="0"/>
        <v>0</v>
      </c>
    </row>
    <row r="55" spans="2:7" x14ac:dyDescent="0.4">
      <c r="B55" s="12"/>
      <c r="C55" s="12"/>
      <c r="D55" s="13" t="s">
        <v>53</v>
      </c>
      <c r="E55" s="14"/>
      <c r="F55" s="14"/>
      <c r="G55" s="14">
        <f t="shared" si="0"/>
        <v>0</v>
      </c>
    </row>
    <row r="56" spans="2:7" x14ac:dyDescent="0.4">
      <c r="B56" s="12"/>
      <c r="C56" s="12"/>
      <c r="D56" s="13" t="s">
        <v>54</v>
      </c>
      <c r="E56" s="14"/>
      <c r="F56" s="14"/>
      <c r="G56" s="14">
        <f t="shared" si="0"/>
        <v>0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>
        <v>8963</v>
      </c>
      <c r="F59" s="14">
        <v>64378</v>
      </c>
      <c r="G59" s="14">
        <f t="shared" si="0"/>
        <v>-55415</v>
      </c>
    </row>
    <row r="60" spans="2:7" x14ac:dyDescent="0.4">
      <c r="B60" s="12"/>
      <c r="C60" s="12"/>
      <c r="D60" s="13" t="s">
        <v>58</v>
      </c>
      <c r="E60" s="14"/>
      <c r="F60" s="14"/>
      <c r="G60" s="14">
        <f t="shared" si="0"/>
        <v>0</v>
      </c>
    </row>
    <row r="61" spans="2:7" x14ac:dyDescent="0.4">
      <c r="B61" s="12"/>
      <c r="C61" s="12"/>
      <c r="D61" s="13" t="s">
        <v>59</v>
      </c>
      <c r="E61" s="14"/>
      <c r="F61" s="14"/>
      <c r="G61" s="14">
        <f t="shared" si="0"/>
        <v>0</v>
      </c>
    </row>
    <row r="62" spans="2:7" x14ac:dyDescent="0.4">
      <c r="B62" s="12"/>
      <c r="C62" s="12"/>
      <c r="D62" s="13" t="s">
        <v>60</v>
      </c>
      <c r="E62" s="14">
        <v>134611</v>
      </c>
      <c r="F62" s="14"/>
      <c r="G62" s="14">
        <f t="shared" si="0"/>
        <v>134611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>
        <v>245520</v>
      </c>
      <c r="F64" s="14">
        <v>245520</v>
      </c>
      <c r="G64" s="14">
        <f t="shared" si="0"/>
        <v>0</v>
      </c>
    </row>
    <row r="65" spans="2:7" x14ac:dyDescent="0.4">
      <c r="B65" s="12"/>
      <c r="C65" s="12"/>
      <c r="D65" s="13" t="s">
        <v>63</v>
      </c>
      <c r="E65" s="14">
        <v>583443</v>
      </c>
      <c r="F65" s="14">
        <v>683508</v>
      </c>
      <c r="G65" s="14">
        <f t="shared" si="0"/>
        <v>-100065</v>
      </c>
    </row>
    <row r="66" spans="2:7" x14ac:dyDescent="0.4">
      <c r="B66" s="12"/>
      <c r="C66" s="12"/>
      <c r="D66" s="13" t="s">
        <v>64</v>
      </c>
      <c r="E66" s="14"/>
      <c r="F66" s="14"/>
      <c r="G66" s="14">
        <f t="shared" si="0"/>
        <v>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8039513</v>
      </c>
      <c r="F68" s="14">
        <f>+F69+F70+F71+F72+F73+F74+F75+F76+F77+F78+F79+F80+F81+F82+F83+F84+F85+F86+F87+F88+F89+F90</f>
        <v>8170504</v>
      </c>
      <c r="G68" s="14">
        <f t="shared" si="0"/>
        <v>-130991</v>
      </c>
    </row>
    <row r="69" spans="2:7" x14ac:dyDescent="0.4">
      <c r="B69" s="12"/>
      <c r="C69" s="12"/>
      <c r="D69" s="13" t="s">
        <v>67</v>
      </c>
      <c r="E69" s="14">
        <v>97550</v>
      </c>
      <c r="F69" s="14">
        <v>135838</v>
      </c>
      <c r="G69" s="14">
        <f t="shared" si="0"/>
        <v>-38288</v>
      </c>
    </row>
    <row r="70" spans="2:7" x14ac:dyDescent="0.4">
      <c r="B70" s="12"/>
      <c r="C70" s="12"/>
      <c r="D70" s="13" t="s">
        <v>68</v>
      </c>
      <c r="E70" s="14"/>
      <c r="F70" s="14"/>
      <c r="G70" s="14">
        <f t="shared" si="0"/>
        <v>0</v>
      </c>
    </row>
    <row r="71" spans="2:7" x14ac:dyDescent="0.4">
      <c r="B71" s="12"/>
      <c r="C71" s="12"/>
      <c r="D71" s="13" t="s">
        <v>69</v>
      </c>
      <c r="E71" s="14"/>
      <c r="F71" s="14">
        <v>1100</v>
      </c>
      <c r="G71" s="14">
        <f t="shared" ref="G71:G134" si="1">E71-F71</f>
        <v>-1100</v>
      </c>
    </row>
    <row r="72" spans="2:7" x14ac:dyDescent="0.4">
      <c r="B72" s="12"/>
      <c r="C72" s="12"/>
      <c r="D72" s="13" t="s">
        <v>70</v>
      </c>
      <c r="E72" s="14">
        <v>106198</v>
      </c>
      <c r="F72" s="14">
        <v>150663</v>
      </c>
      <c r="G72" s="14">
        <f t="shared" si="1"/>
        <v>-44465</v>
      </c>
    </row>
    <row r="73" spans="2:7" x14ac:dyDescent="0.4">
      <c r="B73" s="12"/>
      <c r="C73" s="12"/>
      <c r="D73" s="13" t="s">
        <v>71</v>
      </c>
      <c r="E73" s="14">
        <v>22787</v>
      </c>
      <c r="F73" s="14">
        <v>49495</v>
      </c>
      <c r="G73" s="14">
        <f t="shared" si="1"/>
        <v>-26708</v>
      </c>
    </row>
    <row r="74" spans="2:7" x14ac:dyDescent="0.4">
      <c r="B74" s="12"/>
      <c r="C74" s="12"/>
      <c r="D74" s="13" t="s">
        <v>72</v>
      </c>
      <c r="E74" s="14"/>
      <c r="F74" s="14">
        <v>40089</v>
      </c>
      <c r="G74" s="14">
        <f t="shared" si="1"/>
        <v>-40089</v>
      </c>
    </row>
    <row r="75" spans="2:7" x14ac:dyDescent="0.4">
      <c r="B75" s="12"/>
      <c r="C75" s="12"/>
      <c r="D75" s="13" t="s">
        <v>58</v>
      </c>
      <c r="E75" s="14">
        <v>299460</v>
      </c>
      <c r="F75" s="14">
        <v>372786</v>
      </c>
      <c r="G75" s="14">
        <f t="shared" si="1"/>
        <v>-73326</v>
      </c>
    </row>
    <row r="76" spans="2:7" x14ac:dyDescent="0.4">
      <c r="B76" s="12"/>
      <c r="C76" s="12"/>
      <c r="D76" s="13" t="s">
        <v>59</v>
      </c>
      <c r="E76" s="14"/>
      <c r="F76" s="14"/>
      <c r="G76" s="14">
        <f t="shared" si="1"/>
        <v>0</v>
      </c>
    </row>
    <row r="77" spans="2:7" x14ac:dyDescent="0.4">
      <c r="B77" s="12"/>
      <c r="C77" s="12"/>
      <c r="D77" s="13" t="s">
        <v>73</v>
      </c>
      <c r="E77" s="14"/>
      <c r="F77" s="14"/>
      <c r="G77" s="14">
        <f t="shared" si="1"/>
        <v>0</v>
      </c>
    </row>
    <row r="78" spans="2:7" x14ac:dyDescent="0.4">
      <c r="B78" s="12"/>
      <c r="C78" s="12"/>
      <c r="D78" s="13" t="s">
        <v>74</v>
      </c>
      <c r="E78" s="14">
        <v>633745</v>
      </c>
      <c r="F78" s="14">
        <v>797662</v>
      </c>
      <c r="G78" s="14">
        <f t="shared" si="1"/>
        <v>-163917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/>
      <c r="F80" s="14"/>
      <c r="G80" s="14">
        <f t="shared" si="1"/>
        <v>0</v>
      </c>
    </row>
    <row r="81" spans="2:7" x14ac:dyDescent="0.4">
      <c r="B81" s="12"/>
      <c r="C81" s="12"/>
      <c r="D81" s="13" t="s">
        <v>77</v>
      </c>
      <c r="E81" s="14">
        <v>5365368</v>
      </c>
      <c r="F81" s="14">
        <v>5189689</v>
      </c>
      <c r="G81" s="14">
        <f t="shared" si="1"/>
        <v>175679</v>
      </c>
    </row>
    <row r="82" spans="2:7" x14ac:dyDescent="0.4">
      <c r="B82" s="12"/>
      <c r="C82" s="12"/>
      <c r="D82" s="13" t="s">
        <v>78</v>
      </c>
      <c r="E82" s="14">
        <v>102594</v>
      </c>
      <c r="F82" s="14">
        <v>59295</v>
      </c>
      <c r="G82" s="14">
        <f t="shared" si="1"/>
        <v>43299</v>
      </c>
    </row>
    <row r="83" spans="2:7" x14ac:dyDescent="0.4">
      <c r="B83" s="12"/>
      <c r="C83" s="12"/>
      <c r="D83" s="13" t="s">
        <v>61</v>
      </c>
      <c r="E83" s="14">
        <v>209255</v>
      </c>
      <c r="F83" s="14">
        <v>146755</v>
      </c>
      <c r="G83" s="14">
        <f t="shared" si="1"/>
        <v>62500</v>
      </c>
    </row>
    <row r="84" spans="2:7" x14ac:dyDescent="0.4">
      <c r="B84" s="12"/>
      <c r="C84" s="12"/>
      <c r="D84" s="13" t="s">
        <v>62</v>
      </c>
      <c r="E84" s="14">
        <v>555060</v>
      </c>
      <c r="F84" s="14">
        <v>584392</v>
      </c>
      <c r="G84" s="14">
        <f t="shared" si="1"/>
        <v>-29332</v>
      </c>
    </row>
    <row r="85" spans="2:7" x14ac:dyDescent="0.4">
      <c r="B85" s="12"/>
      <c r="C85" s="12"/>
      <c r="D85" s="13" t="s">
        <v>79</v>
      </c>
      <c r="E85" s="14">
        <v>60000</v>
      </c>
      <c r="F85" s="14">
        <v>60000</v>
      </c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/>
      <c r="F86" s="14"/>
      <c r="G86" s="14">
        <f t="shared" si="1"/>
        <v>0</v>
      </c>
    </row>
    <row r="87" spans="2:7" x14ac:dyDescent="0.4">
      <c r="B87" s="12"/>
      <c r="C87" s="12"/>
      <c r="D87" s="13" t="s">
        <v>81</v>
      </c>
      <c r="E87" s="14">
        <v>502920</v>
      </c>
      <c r="F87" s="14">
        <v>497420</v>
      </c>
      <c r="G87" s="14">
        <f t="shared" si="1"/>
        <v>5500</v>
      </c>
    </row>
    <row r="88" spans="2:7" x14ac:dyDescent="0.4">
      <c r="B88" s="12"/>
      <c r="C88" s="12"/>
      <c r="D88" s="13" t="s">
        <v>82</v>
      </c>
      <c r="E88" s="14">
        <v>3576</v>
      </c>
      <c r="F88" s="14">
        <v>4320</v>
      </c>
      <c r="G88" s="14">
        <f t="shared" si="1"/>
        <v>-744</v>
      </c>
    </row>
    <row r="89" spans="2:7" x14ac:dyDescent="0.4">
      <c r="B89" s="12"/>
      <c r="C89" s="12"/>
      <c r="D89" s="13" t="s">
        <v>83</v>
      </c>
      <c r="E89" s="14">
        <v>81000</v>
      </c>
      <c r="F89" s="14">
        <v>81000</v>
      </c>
      <c r="G89" s="14">
        <f t="shared" si="1"/>
        <v>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>
        <v>158408</v>
      </c>
      <c r="F92" s="14">
        <v>75327</v>
      </c>
      <c r="G92" s="14">
        <f t="shared" si="1"/>
        <v>83081</v>
      </c>
    </row>
    <row r="93" spans="2:7" x14ac:dyDescent="0.4">
      <c r="B93" s="12"/>
      <c r="C93" s="12"/>
      <c r="D93" s="13" t="s">
        <v>86</v>
      </c>
      <c r="E93" s="14"/>
      <c r="F93" s="14"/>
      <c r="G93" s="14">
        <f t="shared" si="1"/>
        <v>0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33991883</v>
      </c>
      <c r="F95" s="17">
        <f>+F44+F52+F68+F91+F92+F93+F94</f>
        <v>37354885</v>
      </c>
      <c r="G95" s="17">
        <f t="shared" si="1"/>
        <v>-3363002</v>
      </c>
    </row>
    <row r="96" spans="2:7" x14ac:dyDescent="0.4">
      <c r="B96" s="15"/>
      <c r="C96" s="18" t="s">
        <v>89</v>
      </c>
      <c r="D96" s="19"/>
      <c r="E96" s="20">
        <f xml:space="preserve"> +E43 - E95</f>
        <v>-2734363</v>
      </c>
      <c r="F96" s="20">
        <f xml:space="preserve"> +F43 - F95</f>
        <v>-1792548</v>
      </c>
      <c r="G96" s="20">
        <f t="shared" si="1"/>
        <v>-941815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>
        <v>9125</v>
      </c>
      <c r="F98" s="14">
        <v>2925</v>
      </c>
      <c r="G98" s="14">
        <f t="shared" si="1"/>
        <v>6200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479184</v>
      </c>
      <c r="F100" s="14">
        <f>+F101+F102+F103</f>
        <v>345945</v>
      </c>
      <c r="G100" s="14">
        <f t="shared" si="1"/>
        <v>133239</v>
      </c>
    </row>
    <row r="101" spans="2:7" x14ac:dyDescent="0.4">
      <c r="B101" s="12"/>
      <c r="C101" s="12"/>
      <c r="D101" s="13" t="s">
        <v>95</v>
      </c>
      <c r="E101" s="14">
        <v>36000</v>
      </c>
      <c r="F101" s="14">
        <v>44000</v>
      </c>
      <c r="G101" s="14">
        <f t="shared" si="1"/>
        <v>-8000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>
        <v>443184</v>
      </c>
      <c r="F103" s="14">
        <v>301945</v>
      </c>
      <c r="G103" s="14">
        <f t="shared" si="1"/>
        <v>141239</v>
      </c>
    </row>
    <row r="104" spans="2:7" x14ac:dyDescent="0.4">
      <c r="B104" s="12"/>
      <c r="C104" s="15"/>
      <c r="D104" s="16" t="s">
        <v>98</v>
      </c>
      <c r="E104" s="17">
        <f>+E97+E98+E99+E100</f>
        <v>488309</v>
      </c>
      <c r="F104" s="17">
        <f>+F97+F98+F99+F100</f>
        <v>348870</v>
      </c>
      <c r="G104" s="17">
        <f t="shared" si="1"/>
        <v>139439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16599</v>
      </c>
      <c r="F106" s="14">
        <f>+F107+F108</f>
        <v>0</v>
      </c>
      <c r="G106" s="14">
        <f t="shared" si="1"/>
        <v>16599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>
        <v>16599</v>
      </c>
      <c r="F108" s="14"/>
      <c r="G108" s="14">
        <f t="shared" si="1"/>
        <v>16599</v>
      </c>
    </row>
    <row r="109" spans="2:7" x14ac:dyDescent="0.4">
      <c r="B109" s="12"/>
      <c r="C109" s="15"/>
      <c r="D109" s="16" t="s">
        <v>103</v>
      </c>
      <c r="E109" s="17">
        <f>+E105+E106</f>
        <v>16599</v>
      </c>
      <c r="F109" s="17">
        <f>+F105+F106</f>
        <v>0</v>
      </c>
      <c r="G109" s="17">
        <f t="shared" si="1"/>
        <v>16599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471710</v>
      </c>
      <c r="F110" s="22">
        <f xml:space="preserve"> +F104 - F109</f>
        <v>348870</v>
      </c>
      <c r="G110" s="22">
        <f t="shared" si="1"/>
        <v>122840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-2262653</v>
      </c>
      <c r="F111" s="20">
        <f xml:space="preserve"> +F96 +F110</f>
        <v>-1443678</v>
      </c>
      <c r="G111" s="20">
        <f t="shared" si="1"/>
        <v>-818975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>
        <v>25803437</v>
      </c>
      <c r="F117" s="14">
        <v>28507805</v>
      </c>
      <c r="G117" s="14">
        <f t="shared" si="1"/>
        <v>-2704368</v>
      </c>
    </row>
    <row r="118" spans="2:7" x14ac:dyDescent="0.4">
      <c r="B118" s="12"/>
      <c r="C118" s="12"/>
      <c r="D118" s="13" t="s">
        <v>113</v>
      </c>
      <c r="E118" s="14"/>
      <c r="F118" s="14"/>
      <c r="G118" s="14">
        <f t="shared" si="1"/>
        <v>0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25803437</v>
      </c>
      <c r="F121" s="17">
        <f>+F112+F114+F116+F117+F118+F119</f>
        <v>28507805</v>
      </c>
      <c r="G121" s="17">
        <f t="shared" si="1"/>
        <v>-2704368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2</v>
      </c>
      <c r="G122" s="14">
        <f t="shared" si="1"/>
        <v>-2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>
        <v>2</v>
      </c>
      <c r="G126" s="14">
        <f t="shared" si="1"/>
        <v>-2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>
        <v>24231927</v>
      </c>
      <c r="F129" s="14">
        <v>40770082</v>
      </c>
      <c r="G129" s="14">
        <f t="shared" si="1"/>
        <v>-16538155</v>
      </c>
    </row>
    <row r="130" spans="2:7" x14ac:dyDescent="0.4">
      <c r="B130" s="12"/>
      <c r="C130" s="12"/>
      <c r="D130" s="13" t="s">
        <v>125</v>
      </c>
      <c r="E130" s="14"/>
      <c r="F130" s="14"/>
      <c r="G130" s="14">
        <f t="shared" si="1"/>
        <v>0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24231927</v>
      </c>
      <c r="F132" s="17">
        <f>+F122+F127+F128+F129+F130+F131</f>
        <v>40770084</v>
      </c>
      <c r="G132" s="17">
        <f t="shared" si="1"/>
        <v>-16538157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1571510</v>
      </c>
      <c r="F133" s="26">
        <f xml:space="preserve"> +F121 - F132</f>
        <v>-12262279</v>
      </c>
      <c r="G133" s="26">
        <f t="shared" si="1"/>
        <v>13833789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-691143</v>
      </c>
      <c r="F134" s="29">
        <f xml:space="preserve"> +F111 +F133</f>
        <v>-13705957</v>
      </c>
      <c r="G134" s="29">
        <f t="shared" si="1"/>
        <v>13014814</v>
      </c>
    </row>
    <row r="135" spans="2:7" x14ac:dyDescent="0.4">
      <c r="B135" s="30" t="s">
        <v>130</v>
      </c>
      <c r="C135" s="27" t="s">
        <v>131</v>
      </c>
      <c r="D135" s="28"/>
      <c r="E135" s="29">
        <v>11726360</v>
      </c>
      <c r="F135" s="29">
        <v>25432317</v>
      </c>
      <c r="G135" s="29">
        <f t="shared" ref="G135:G145" si="2">E135-F135</f>
        <v>-13705957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11035217</v>
      </c>
      <c r="F136" s="29">
        <f xml:space="preserve"> +F134 +F135</f>
        <v>11726360</v>
      </c>
      <c r="G136" s="29">
        <f t="shared" si="2"/>
        <v>-691143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0</v>
      </c>
      <c r="F141" s="29">
        <f>+F142+F143+F144</f>
        <v>0</v>
      </c>
      <c r="G141" s="29">
        <f t="shared" si="2"/>
        <v>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/>
      <c r="G144" s="26">
        <f t="shared" si="2"/>
        <v>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11035217</v>
      </c>
      <c r="F145" s="29">
        <f xml:space="preserve"> +F136 +F137 +F138 - F141</f>
        <v>11726360</v>
      </c>
      <c r="G145" s="29">
        <f t="shared" si="2"/>
        <v>-691143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5FFD-E08C-4D81-9E4F-22AAD9CB0592}">
  <sheetPr>
    <pageSetUpPr fitToPage="1"/>
  </sheetPr>
  <dimension ref="B1:G145"/>
  <sheetViews>
    <sheetView showGridLines="0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148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44362048</v>
      </c>
      <c r="F6" s="11">
        <f>+F7+F11+F14+F17+F20+F27</f>
        <v>43649063</v>
      </c>
      <c r="G6" s="11">
        <f>E6-F6</f>
        <v>712985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0</v>
      </c>
      <c r="F11" s="14">
        <f>+F12+F13</f>
        <v>0</v>
      </c>
      <c r="G11" s="14">
        <f t="shared" si="0"/>
        <v>0</v>
      </c>
    </row>
    <row r="12" spans="2:7" x14ac:dyDescent="0.4">
      <c r="B12" s="12"/>
      <c r="C12" s="12"/>
      <c r="D12" s="13" t="s">
        <v>12</v>
      </c>
      <c r="E12" s="14"/>
      <c r="F12" s="14"/>
      <c r="G12" s="14">
        <f t="shared" si="0"/>
        <v>0</v>
      </c>
    </row>
    <row r="13" spans="2:7" x14ac:dyDescent="0.4">
      <c r="B13" s="12"/>
      <c r="C13" s="12"/>
      <c r="D13" s="13" t="s">
        <v>16</v>
      </c>
      <c r="E13" s="14"/>
      <c r="F13" s="14"/>
      <c r="G13" s="14">
        <f t="shared" si="0"/>
        <v>0</v>
      </c>
    </row>
    <row r="14" spans="2:7" x14ac:dyDescent="0.4">
      <c r="B14" s="12"/>
      <c r="C14" s="12"/>
      <c r="D14" s="13" t="s">
        <v>17</v>
      </c>
      <c r="E14" s="14">
        <f>+E15+E16</f>
        <v>31401337</v>
      </c>
      <c r="F14" s="14">
        <f>+F15+F16</f>
        <v>31378850</v>
      </c>
      <c r="G14" s="14">
        <f t="shared" si="0"/>
        <v>22487</v>
      </c>
    </row>
    <row r="15" spans="2:7" x14ac:dyDescent="0.4">
      <c r="B15" s="12"/>
      <c r="C15" s="12"/>
      <c r="D15" s="13" t="s">
        <v>12</v>
      </c>
      <c r="E15" s="14">
        <v>29401406</v>
      </c>
      <c r="F15" s="14">
        <v>29413469</v>
      </c>
      <c r="G15" s="14">
        <f t="shared" si="0"/>
        <v>-12063</v>
      </c>
    </row>
    <row r="16" spans="2:7" x14ac:dyDescent="0.4">
      <c r="B16" s="12"/>
      <c r="C16" s="12"/>
      <c r="D16" s="13" t="s">
        <v>16</v>
      </c>
      <c r="E16" s="14">
        <v>1999931</v>
      </c>
      <c r="F16" s="14">
        <v>1965381</v>
      </c>
      <c r="G16" s="14">
        <f t="shared" si="0"/>
        <v>34550</v>
      </c>
    </row>
    <row r="17" spans="2:7" x14ac:dyDescent="0.4">
      <c r="B17" s="12"/>
      <c r="C17" s="12"/>
      <c r="D17" s="13" t="s">
        <v>18</v>
      </c>
      <c r="E17" s="14">
        <f>+E18+E19</f>
        <v>0</v>
      </c>
      <c r="F17" s="14">
        <f>+F18+F19</f>
        <v>0</v>
      </c>
      <c r="G17" s="14">
        <f t="shared" si="0"/>
        <v>0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12500526</v>
      </c>
      <c r="F20" s="14">
        <f>+F21+F22+F23+F24+F25+F26</f>
        <v>11596343</v>
      </c>
      <c r="G20" s="14">
        <f t="shared" si="0"/>
        <v>904183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>
        <v>3840091</v>
      </c>
      <c r="F22" s="14">
        <v>3766295</v>
      </c>
      <c r="G22" s="14">
        <f t="shared" si="0"/>
        <v>73796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>
        <v>3666532</v>
      </c>
      <c r="F24" s="14">
        <v>3556931</v>
      </c>
      <c r="G24" s="14">
        <f t="shared" si="0"/>
        <v>109601</v>
      </c>
    </row>
    <row r="25" spans="2:7" x14ac:dyDescent="0.4">
      <c r="B25" s="12"/>
      <c r="C25" s="12"/>
      <c r="D25" s="13" t="s">
        <v>26</v>
      </c>
      <c r="E25" s="14">
        <v>2448443</v>
      </c>
      <c r="F25" s="14"/>
      <c r="G25" s="14">
        <f t="shared" si="0"/>
        <v>2448443</v>
      </c>
    </row>
    <row r="26" spans="2:7" x14ac:dyDescent="0.4">
      <c r="B26" s="12"/>
      <c r="C26" s="12"/>
      <c r="D26" s="13" t="s">
        <v>27</v>
      </c>
      <c r="E26" s="14">
        <v>2545460</v>
      </c>
      <c r="F26" s="14">
        <v>4273117</v>
      </c>
      <c r="G26" s="14">
        <f t="shared" si="0"/>
        <v>-1727657</v>
      </c>
    </row>
    <row r="27" spans="2:7" x14ac:dyDescent="0.4">
      <c r="B27" s="12"/>
      <c r="C27" s="12"/>
      <c r="D27" s="13" t="s">
        <v>28</v>
      </c>
      <c r="E27" s="14">
        <f>+E28+E29+E30+E31+E32+E33+E34</f>
        <v>460185</v>
      </c>
      <c r="F27" s="14">
        <f>+F28+F29+F30+F31+F32+F33+F34</f>
        <v>673870</v>
      </c>
      <c r="G27" s="14">
        <f t="shared" si="0"/>
        <v>-213685</v>
      </c>
    </row>
    <row r="28" spans="2:7" x14ac:dyDescent="0.4">
      <c r="B28" s="12"/>
      <c r="C28" s="12"/>
      <c r="D28" s="13" t="s">
        <v>29</v>
      </c>
      <c r="E28" s="14">
        <v>294225</v>
      </c>
      <c r="F28" s="14">
        <v>330713</v>
      </c>
      <c r="G28" s="14">
        <f t="shared" si="0"/>
        <v>-36488</v>
      </c>
    </row>
    <row r="29" spans="2:7" x14ac:dyDescent="0.4">
      <c r="B29" s="12"/>
      <c r="C29" s="12"/>
      <c r="D29" s="13" t="s">
        <v>30</v>
      </c>
      <c r="E29" s="14">
        <v>84500</v>
      </c>
      <c r="F29" s="14">
        <v>7500</v>
      </c>
      <c r="G29" s="14">
        <f t="shared" si="0"/>
        <v>77000</v>
      </c>
    </row>
    <row r="30" spans="2:7" x14ac:dyDescent="0.4">
      <c r="B30" s="12"/>
      <c r="C30" s="12"/>
      <c r="D30" s="13" t="s">
        <v>31</v>
      </c>
      <c r="E30" s="14">
        <v>81460</v>
      </c>
      <c r="F30" s="14">
        <v>335657</v>
      </c>
      <c r="G30" s="14">
        <f t="shared" si="0"/>
        <v>-254197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/>
      <c r="F32" s="14"/>
      <c r="G32" s="14">
        <f t="shared" si="0"/>
        <v>0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/>
      <c r="F42" s="14"/>
      <c r="G42" s="14">
        <f t="shared" si="0"/>
        <v>0</v>
      </c>
    </row>
    <row r="43" spans="2:7" x14ac:dyDescent="0.4">
      <c r="B43" s="12"/>
      <c r="C43" s="15"/>
      <c r="D43" s="16" t="s">
        <v>40</v>
      </c>
      <c r="E43" s="17">
        <f>+E6+E35+E42</f>
        <v>44362048</v>
      </c>
      <c r="F43" s="17">
        <f>+F6+F35+F42</f>
        <v>43649063</v>
      </c>
      <c r="G43" s="17">
        <f t="shared" si="0"/>
        <v>712985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37714204</v>
      </c>
      <c r="F44" s="14">
        <f>+F45+F46+F47+F48+F49+F50+F51</f>
        <v>34731963</v>
      </c>
      <c r="G44" s="14">
        <f t="shared" si="0"/>
        <v>2982241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>
        <v>14842385</v>
      </c>
      <c r="F46" s="14">
        <v>15311647</v>
      </c>
      <c r="G46" s="14">
        <f t="shared" si="0"/>
        <v>-469262</v>
      </c>
    </row>
    <row r="47" spans="2:7" x14ac:dyDescent="0.4">
      <c r="B47" s="12"/>
      <c r="C47" s="12"/>
      <c r="D47" s="13" t="s">
        <v>45</v>
      </c>
      <c r="E47" s="14">
        <v>2532478</v>
      </c>
      <c r="F47" s="14">
        <v>1767200</v>
      </c>
      <c r="G47" s="14">
        <f t="shared" si="0"/>
        <v>765278</v>
      </c>
    </row>
    <row r="48" spans="2:7" x14ac:dyDescent="0.4">
      <c r="B48" s="12"/>
      <c r="C48" s="12"/>
      <c r="D48" s="13" t="s">
        <v>46</v>
      </c>
      <c r="E48" s="14">
        <v>5890809</v>
      </c>
      <c r="F48" s="14">
        <v>5959832</v>
      </c>
      <c r="G48" s="14">
        <f t="shared" si="0"/>
        <v>-69023</v>
      </c>
    </row>
    <row r="49" spans="2:7" x14ac:dyDescent="0.4">
      <c r="B49" s="12"/>
      <c r="C49" s="12"/>
      <c r="D49" s="13" t="s">
        <v>47</v>
      </c>
      <c r="E49" s="14">
        <v>10407085</v>
      </c>
      <c r="F49" s="14">
        <v>7595978</v>
      </c>
      <c r="G49" s="14">
        <f t="shared" si="0"/>
        <v>2811107</v>
      </c>
    </row>
    <row r="50" spans="2:7" x14ac:dyDescent="0.4">
      <c r="B50" s="12"/>
      <c r="C50" s="12"/>
      <c r="D50" s="13" t="s">
        <v>48</v>
      </c>
      <c r="E50" s="14">
        <v>665000</v>
      </c>
      <c r="F50" s="14">
        <v>500500</v>
      </c>
      <c r="G50" s="14">
        <f t="shared" si="0"/>
        <v>164500</v>
      </c>
    </row>
    <row r="51" spans="2:7" x14ac:dyDescent="0.4">
      <c r="B51" s="12"/>
      <c r="C51" s="12"/>
      <c r="D51" s="13" t="s">
        <v>49</v>
      </c>
      <c r="E51" s="14">
        <v>3376447</v>
      </c>
      <c r="F51" s="14">
        <v>3596806</v>
      </c>
      <c r="G51" s="14">
        <f t="shared" si="0"/>
        <v>-220359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6872033</v>
      </c>
      <c r="F52" s="14">
        <f>+F53+F54+F55+F56+F57+F58+F59+F60+F61+F62+F63+F64+F65+F66+F67</f>
        <v>6971374</v>
      </c>
      <c r="G52" s="14">
        <f t="shared" si="0"/>
        <v>-99341</v>
      </c>
    </row>
    <row r="53" spans="2:7" x14ac:dyDescent="0.4">
      <c r="B53" s="12"/>
      <c r="C53" s="12"/>
      <c r="D53" s="13" t="s">
        <v>51</v>
      </c>
      <c r="E53" s="14">
        <v>3388806</v>
      </c>
      <c r="F53" s="14">
        <v>3663425</v>
      </c>
      <c r="G53" s="14">
        <f t="shared" si="0"/>
        <v>-274619</v>
      </c>
    </row>
    <row r="54" spans="2:7" x14ac:dyDescent="0.4">
      <c r="B54" s="12"/>
      <c r="C54" s="12"/>
      <c r="D54" s="13" t="s">
        <v>52</v>
      </c>
      <c r="E54" s="14">
        <v>349734</v>
      </c>
      <c r="F54" s="14">
        <v>140734</v>
      </c>
      <c r="G54" s="14">
        <f t="shared" si="0"/>
        <v>209000</v>
      </c>
    </row>
    <row r="55" spans="2:7" x14ac:dyDescent="0.4">
      <c r="B55" s="12"/>
      <c r="C55" s="12"/>
      <c r="D55" s="13" t="s">
        <v>53</v>
      </c>
      <c r="E55" s="14"/>
      <c r="F55" s="14">
        <v>2357</v>
      </c>
      <c r="G55" s="14">
        <f t="shared" si="0"/>
        <v>-2357</v>
      </c>
    </row>
    <row r="56" spans="2:7" x14ac:dyDescent="0.4">
      <c r="B56" s="12"/>
      <c r="C56" s="12"/>
      <c r="D56" s="13" t="s">
        <v>54</v>
      </c>
      <c r="E56" s="14">
        <v>239712</v>
      </c>
      <c r="F56" s="14">
        <v>244640</v>
      </c>
      <c r="G56" s="14">
        <f t="shared" si="0"/>
        <v>-4928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>
        <v>124453</v>
      </c>
      <c r="F59" s="14">
        <v>124931</v>
      </c>
      <c r="G59" s="14">
        <f t="shared" si="0"/>
        <v>-478</v>
      </c>
    </row>
    <row r="60" spans="2:7" x14ac:dyDescent="0.4">
      <c r="B60" s="12"/>
      <c r="C60" s="12"/>
      <c r="D60" s="13" t="s">
        <v>58</v>
      </c>
      <c r="E60" s="14">
        <v>1944852</v>
      </c>
      <c r="F60" s="14">
        <v>2069847</v>
      </c>
      <c r="G60" s="14">
        <f t="shared" si="0"/>
        <v>-124995</v>
      </c>
    </row>
    <row r="61" spans="2:7" x14ac:dyDescent="0.4">
      <c r="B61" s="12"/>
      <c r="C61" s="12"/>
      <c r="D61" s="13" t="s">
        <v>59</v>
      </c>
      <c r="E61" s="14">
        <v>2070</v>
      </c>
      <c r="F61" s="14"/>
      <c r="G61" s="14">
        <f t="shared" si="0"/>
        <v>2070</v>
      </c>
    </row>
    <row r="62" spans="2:7" x14ac:dyDescent="0.4">
      <c r="B62" s="12"/>
      <c r="C62" s="12"/>
      <c r="D62" s="13" t="s">
        <v>60</v>
      </c>
      <c r="E62" s="14">
        <v>611351</v>
      </c>
      <c r="F62" s="14">
        <v>596595</v>
      </c>
      <c r="G62" s="14">
        <f t="shared" si="0"/>
        <v>14756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>
        <v>108840</v>
      </c>
      <c r="F64" s="14">
        <v>114610</v>
      </c>
      <c r="G64" s="14">
        <f t="shared" si="0"/>
        <v>-5770</v>
      </c>
    </row>
    <row r="65" spans="2:7" x14ac:dyDescent="0.4">
      <c r="B65" s="12"/>
      <c r="C65" s="12"/>
      <c r="D65" s="13" t="s">
        <v>63</v>
      </c>
      <c r="E65" s="14">
        <v>13215</v>
      </c>
      <c r="F65" s="14">
        <v>14235</v>
      </c>
      <c r="G65" s="14">
        <f t="shared" si="0"/>
        <v>-1020</v>
      </c>
    </row>
    <row r="66" spans="2:7" x14ac:dyDescent="0.4">
      <c r="B66" s="12"/>
      <c r="C66" s="12"/>
      <c r="D66" s="13" t="s">
        <v>64</v>
      </c>
      <c r="E66" s="14">
        <v>89000</v>
      </c>
      <c r="F66" s="14"/>
      <c r="G66" s="14">
        <f t="shared" si="0"/>
        <v>89000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2588523</v>
      </c>
      <c r="F68" s="14">
        <f>+F69+F70+F71+F72+F73+F74+F75+F76+F77+F78+F79+F80+F81+F82+F83+F84+F85+F86+F87+F88+F89+F90</f>
        <v>2535780</v>
      </c>
      <c r="G68" s="14">
        <f t="shared" si="0"/>
        <v>52743</v>
      </c>
    </row>
    <row r="69" spans="2:7" x14ac:dyDescent="0.4">
      <c r="B69" s="12"/>
      <c r="C69" s="12"/>
      <c r="D69" s="13" t="s">
        <v>67</v>
      </c>
      <c r="E69" s="14">
        <v>310050</v>
      </c>
      <c r="F69" s="14">
        <v>255214</v>
      </c>
      <c r="G69" s="14">
        <f t="shared" si="0"/>
        <v>54836</v>
      </c>
    </row>
    <row r="70" spans="2:7" x14ac:dyDescent="0.4">
      <c r="B70" s="12"/>
      <c r="C70" s="12"/>
      <c r="D70" s="13" t="s">
        <v>68</v>
      </c>
      <c r="E70" s="14">
        <v>33604</v>
      </c>
      <c r="F70" s="14">
        <v>27319</v>
      </c>
      <c r="G70" s="14">
        <f t="shared" si="0"/>
        <v>6285</v>
      </c>
    </row>
    <row r="71" spans="2:7" x14ac:dyDescent="0.4">
      <c r="B71" s="12"/>
      <c r="C71" s="12"/>
      <c r="D71" s="13" t="s">
        <v>69</v>
      </c>
      <c r="E71" s="14"/>
      <c r="F71" s="14">
        <v>489</v>
      </c>
      <c r="G71" s="14">
        <f t="shared" ref="G71:G134" si="1">E71-F71</f>
        <v>-489</v>
      </c>
    </row>
    <row r="72" spans="2:7" x14ac:dyDescent="0.4">
      <c r="B72" s="12"/>
      <c r="C72" s="12"/>
      <c r="D72" s="13" t="s">
        <v>70</v>
      </c>
      <c r="E72" s="14">
        <v>12980</v>
      </c>
      <c r="F72" s="14">
        <v>2348</v>
      </c>
      <c r="G72" s="14">
        <f t="shared" si="1"/>
        <v>10632</v>
      </c>
    </row>
    <row r="73" spans="2:7" x14ac:dyDescent="0.4">
      <c r="B73" s="12"/>
      <c r="C73" s="12"/>
      <c r="D73" s="13" t="s">
        <v>71</v>
      </c>
      <c r="E73" s="14">
        <v>10078</v>
      </c>
      <c r="F73" s="14">
        <v>27701</v>
      </c>
      <c r="G73" s="14">
        <f t="shared" si="1"/>
        <v>-17623</v>
      </c>
    </row>
    <row r="74" spans="2:7" x14ac:dyDescent="0.4">
      <c r="B74" s="12"/>
      <c r="C74" s="12"/>
      <c r="D74" s="13" t="s">
        <v>72</v>
      </c>
      <c r="E74" s="14">
        <v>53978</v>
      </c>
      <c r="F74" s="14">
        <v>52417</v>
      </c>
      <c r="G74" s="14">
        <f t="shared" si="1"/>
        <v>1561</v>
      </c>
    </row>
    <row r="75" spans="2:7" x14ac:dyDescent="0.4">
      <c r="B75" s="12"/>
      <c r="C75" s="12"/>
      <c r="D75" s="13" t="s">
        <v>58</v>
      </c>
      <c r="E75" s="14"/>
      <c r="F75" s="14"/>
      <c r="G75" s="14">
        <f t="shared" si="1"/>
        <v>0</v>
      </c>
    </row>
    <row r="76" spans="2:7" x14ac:dyDescent="0.4">
      <c r="B76" s="12"/>
      <c r="C76" s="12"/>
      <c r="D76" s="13" t="s">
        <v>59</v>
      </c>
      <c r="E76" s="14">
        <v>5374</v>
      </c>
      <c r="F76" s="14">
        <v>484</v>
      </c>
      <c r="G76" s="14">
        <f t="shared" si="1"/>
        <v>4890</v>
      </c>
    </row>
    <row r="77" spans="2:7" x14ac:dyDescent="0.4">
      <c r="B77" s="12"/>
      <c r="C77" s="12"/>
      <c r="D77" s="13" t="s">
        <v>73</v>
      </c>
      <c r="E77" s="14">
        <v>19800</v>
      </c>
      <c r="F77" s="14"/>
      <c r="G77" s="14">
        <f t="shared" si="1"/>
        <v>19800</v>
      </c>
    </row>
    <row r="78" spans="2:7" x14ac:dyDescent="0.4">
      <c r="B78" s="12"/>
      <c r="C78" s="12"/>
      <c r="D78" s="13" t="s">
        <v>74</v>
      </c>
      <c r="E78" s="14">
        <v>123681</v>
      </c>
      <c r="F78" s="14">
        <v>141802</v>
      </c>
      <c r="G78" s="14">
        <f t="shared" si="1"/>
        <v>-18121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/>
      <c r="F80" s="14">
        <v>88000</v>
      </c>
      <c r="G80" s="14">
        <f t="shared" si="1"/>
        <v>-88000</v>
      </c>
    </row>
    <row r="81" spans="2:7" x14ac:dyDescent="0.4">
      <c r="B81" s="12"/>
      <c r="C81" s="12"/>
      <c r="D81" s="13" t="s">
        <v>77</v>
      </c>
      <c r="E81" s="14">
        <v>1175170</v>
      </c>
      <c r="F81" s="14">
        <v>1172610</v>
      </c>
      <c r="G81" s="14">
        <f t="shared" si="1"/>
        <v>2560</v>
      </c>
    </row>
    <row r="82" spans="2:7" x14ac:dyDescent="0.4">
      <c r="B82" s="12"/>
      <c r="C82" s="12"/>
      <c r="D82" s="13" t="s">
        <v>78</v>
      </c>
      <c r="E82" s="14">
        <v>68409</v>
      </c>
      <c r="F82" s="14">
        <v>16759</v>
      </c>
      <c r="G82" s="14">
        <f t="shared" si="1"/>
        <v>51650</v>
      </c>
    </row>
    <row r="83" spans="2:7" x14ac:dyDescent="0.4">
      <c r="B83" s="12"/>
      <c r="C83" s="12"/>
      <c r="D83" s="13" t="s">
        <v>61</v>
      </c>
      <c r="E83" s="14">
        <v>106178</v>
      </c>
      <c r="F83" s="14">
        <v>101227</v>
      </c>
      <c r="G83" s="14">
        <f t="shared" si="1"/>
        <v>4951</v>
      </c>
    </row>
    <row r="84" spans="2:7" x14ac:dyDescent="0.4">
      <c r="B84" s="12"/>
      <c r="C84" s="12"/>
      <c r="D84" s="13" t="s">
        <v>62</v>
      </c>
      <c r="E84" s="14">
        <v>200880</v>
      </c>
      <c r="F84" s="14">
        <v>217620</v>
      </c>
      <c r="G84" s="14">
        <f t="shared" si="1"/>
        <v>-16740</v>
      </c>
    </row>
    <row r="85" spans="2:7" x14ac:dyDescent="0.4">
      <c r="B85" s="12"/>
      <c r="C85" s="12"/>
      <c r="D85" s="13" t="s">
        <v>79</v>
      </c>
      <c r="E85" s="14"/>
      <c r="F85" s="14"/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/>
      <c r="F86" s="14"/>
      <c r="G86" s="14">
        <f t="shared" si="1"/>
        <v>0</v>
      </c>
    </row>
    <row r="87" spans="2:7" x14ac:dyDescent="0.4">
      <c r="B87" s="12"/>
      <c r="C87" s="12"/>
      <c r="D87" s="13" t="s">
        <v>81</v>
      </c>
      <c r="E87" s="14">
        <v>459041</v>
      </c>
      <c r="F87" s="14">
        <v>406186</v>
      </c>
      <c r="G87" s="14">
        <f t="shared" si="1"/>
        <v>52855</v>
      </c>
    </row>
    <row r="88" spans="2:7" x14ac:dyDescent="0.4">
      <c r="B88" s="12"/>
      <c r="C88" s="12"/>
      <c r="D88" s="13" t="s">
        <v>82</v>
      </c>
      <c r="E88" s="14"/>
      <c r="F88" s="14">
        <v>16304</v>
      </c>
      <c r="G88" s="14">
        <f t="shared" si="1"/>
        <v>-16304</v>
      </c>
    </row>
    <row r="89" spans="2:7" x14ac:dyDescent="0.4">
      <c r="B89" s="12"/>
      <c r="C89" s="12"/>
      <c r="D89" s="13" t="s">
        <v>83</v>
      </c>
      <c r="E89" s="14">
        <v>9300</v>
      </c>
      <c r="F89" s="14">
        <v>9300</v>
      </c>
      <c r="G89" s="14">
        <f t="shared" si="1"/>
        <v>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>
        <v>1556322</v>
      </c>
      <c r="F92" s="14">
        <v>1522273</v>
      </c>
      <c r="G92" s="14">
        <f t="shared" si="1"/>
        <v>34049</v>
      </c>
    </row>
    <row r="93" spans="2:7" x14ac:dyDescent="0.4">
      <c r="B93" s="12"/>
      <c r="C93" s="12"/>
      <c r="D93" s="13" t="s">
        <v>86</v>
      </c>
      <c r="E93" s="14">
        <v>-324659</v>
      </c>
      <c r="F93" s="14">
        <v>-324660</v>
      </c>
      <c r="G93" s="14">
        <f t="shared" si="1"/>
        <v>1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48406423</v>
      </c>
      <c r="F95" s="17">
        <f>+F44+F52+F68+F91+F92+F93+F94</f>
        <v>45436730</v>
      </c>
      <c r="G95" s="17">
        <f t="shared" si="1"/>
        <v>2969693</v>
      </c>
    </row>
    <row r="96" spans="2:7" x14ac:dyDescent="0.4">
      <c r="B96" s="15"/>
      <c r="C96" s="18" t="s">
        <v>89</v>
      </c>
      <c r="D96" s="19"/>
      <c r="E96" s="20">
        <f xml:space="preserve"> +E43 - E95</f>
        <v>-4044375</v>
      </c>
      <c r="F96" s="20">
        <f xml:space="preserve"> +F43 - F95</f>
        <v>-1787667</v>
      </c>
      <c r="G96" s="20">
        <f t="shared" si="1"/>
        <v>-2256708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>
        <v>16260</v>
      </c>
      <c r="F98" s="14">
        <v>12011</v>
      </c>
      <c r="G98" s="14">
        <f t="shared" si="1"/>
        <v>4249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-174023</v>
      </c>
      <c r="F100" s="14">
        <f>+F101+F102+F103</f>
        <v>784553</v>
      </c>
      <c r="G100" s="14">
        <f t="shared" si="1"/>
        <v>-958576</v>
      </c>
    </row>
    <row r="101" spans="2:7" x14ac:dyDescent="0.4">
      <c r="B101" s="12"/>
      <c r="C101" s="12"/>
      <c r="D101" s="13" t="s">
        <v>95</v>
      </c>
      <c r="E101" s="14"/>
      <c r="F101" s="14"/>
      <c r="G101" s="14">
        <f t="shared" si="1"/>
        <v>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>
        <v>-174023</v>
      </c>
      <c r="F103" s="14">
        <v>784553</v>
      </c>
      <c r="G103" s="14">
        <f t="shared" si="1"/>
        <v>-958576</v>
      </c>
    </row>
    <row r="104" spans="2:7" x14ac:dyDescent="0.4">
      <c r="B104" s="12"/>
      <c r="C104" s="15"/>
      <c r="D104" s="16" t="s">
        <v>98</v>
      </c>
      <c r="E104" s="17">
        <f>+E97+E98+E99+E100</f>
        <v>-157763</v>
      </c>
      <c r="F104" s="17">
        <f>+F97+F98+F99+F100</f>
        <v>796564</v>
      </c>
      <c r="G104" s="17">
        <f t="shared" si="1"/>
        <v>-954327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140001</v>
      </c>
      <c r="F106" s="14">
        <f>+F107+F108</f>
        <v>140000</v>
      </c>
      <c r="G106" s="14">
        <f t="shared" si="1"/>
        <v>1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>
        <v>140001</v>
      </c>
      <c r="F108" s="14">
        <v>140000</v>
      </c>
      <c r="G108" s="14">
        <f t="shared" si="1"/>
        <v>1</v>
      </c>
    </row>
    <row r="109" spans="2:7" x14ac:dyDescent="0.4">
      <c r="B109" s="12"/>
      <c r="C109" s="15"/>
      <c r="D109" s="16" t="s">
        <v>103</v>
      </c>
      <c r="E109" s="17">
        <f>+E105+E106</f>
        <v>140001</v>
      </c>
      <c r="F109" s="17">
        <f>+F105+F106</f>
        <v>140000</v>
      </c>
      <c r="G109" s="17">
        <f t="shared" si="1"/>
        <v>1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-297764</v>
      </c>
      <c r="F110" s="22">
        <f xml:space="preserve"> +F104 - F109</f>
        <v>656564</v>
      </c>
      <c r="G110" s="22">
        <f t="shared" si="1"/>
        <v>-954328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-4342139</v>
      </c>
      <c r="F111" s="20">
        <f xml:space="preserve"> +F96 +F110</f>
        <v>-1131103</v>
      </c>
      <c r="G111" s="20">
        <f t="shared" si="1"/>
        <v>-3211036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/>
      <c r="F117" s="14"/>
      <c r="G117" s="14">
        <f t="shared" si="1"/>
        <v>0</v>
      </c>
    </row>
    <row r="118" spans="2:7" x14ac:dyDescent="0.4">
      <c r="B118" s="12"/>
      <c r="C118" s="12"/>
      <c r="D118" s="13" t="s">
        <v>113</v>
      </c>
      <c r="E118" s="14">
        <v>24697409</v>
      </c>
      <c r="F118" s="14">
        <v>25115601</v>
      </c>
      <c r="G118" s="14">
        <f t="shared" si="1"/>
        <v>-418192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24697409</v>
      </c>
      <c r="F121" s="17">
        <f>+F112+F114+F116+F117+F118+F119</f>
        <v>25115601</v>
      </c>
      <c r="G121" s="17">
        <f t="shared" si="1"/>
        <v>-418192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0</v>
      </c>
      <c r="G122" s="14">
        <f t="shared" si="1"/>
        <v>0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/>
      <c r="G126" s="14">
        <f t="shared" si="1"/>
        <v>0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/>
      <c r="F129" s="14"/>
      <c r="G129" s="14">
        <f t="shared" si="1"/>
        <v>0</v>
      </c>
    </row>
    <row r="130" spans="2:7" x14ac:dyDescent="0.4">
      <c r="B130" s="12"/>
      <c r="C130" s="12"/>
      <c r="D130" s="13" t="s">
        <v>125</v>
      </c>
      <c r="E130" s="14">
        <v>35068794</v>
      </c>
      <c r="F130" s="14">
        <v>25000000</v>
      </c>
      <c r="G130" s="14">
        <f t="shared" si="1"/>
        <v>10068794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35068794</v>
      </c>
      <c r="F132" s="17">
        <f>+F122+F127+F128+F129+F130+F131</f>
        <v>25000000</v>
      </c>
      <c r="G132" s="17">
        <f t="shared" si="1"/>
        <v>10068794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-10371385</v>
      </c>
      <c r="F133" s="26">
        <f xml:space="preserve"> +F121 - F132</f>
        <v>115601</v>
      </c>
      <c r="G133" s="26">
        <f t="shared" si="1"/>
        <v>-10486986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-14713524</v>
      </c>
      <c r="F134" s="29">
        <f xml:space="preserve"> +F111 +F133</f>
        <v>-1015502</v>
      </c>
      <c r="G134" s="29">
        <f t="shared" si="1"/>
        <v>-13698022</v>
      </c>
    </row>
    <row r="135" spans="2:7" x14ac:dyDescent="0.4">
      <c r="B135" s="30" t="s">
        <v>130</v>
      </c>
      <c r="C135" s="27" t="s">
        <v>131</v>
      </c>
      <c r="D135" s="28"/>
      <c r="E135" s="29">
        <v>45703963</v>
      </c>
      <c r="F135" s="29">
        <v>46639465</v>
      </c>
      <c r="G135" s="29">
        <f t="shared" ref="G135:G145" si="2">E135-F135</f>
        <v>-935502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30990439</v>
      </c>
      <c r="F136" s="29">
        <f xml:space="preserve"> +F134 +F135</f>
        <v>45623963</v>
      </c>
      <c r="G136" s="29">
        <f t="shared" si="2"/>
        <v>-14633524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-320000</v>
      </c>
      <c r="F141" s="29">
        <f>+F142+F143+F144</f>
        <v>-80000</v>
      </c>
      <c r="G141" s="29">
        <f t="shared" si="2"/>
        <v>-240000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>
        <v>-320000</v>
      </c>
      <c r="F144" s="26">
        <v>-80000</v>
      </c>
      <c r="G144" s="26">
        <f t="shared" si="2"/>
        <v>-240000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31310439</v>
      </c>
      <c r="F145" s="29">
        <f xml:space="preserve"> +F136 +F137 +F138 - F141</f>
        <v>45703963</v>
      </c>
      <c r="G145" s="29">
        <f t="shared" si="2"/>
        <v>-14393524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CD67-A185-438E-9701-618B4A22D126}">
  <sheetPr>
    <pageSetUpPr fitToPage="1"/>
  </sheetPr>
  <dimension ref="B1:G145"/>
  <sheetViews>
    <sheetView showGridLines="0" tabSelected="1" workbookViewId="0"/>
  </sheetViews>
  <sheetFormatPr defaultRowHeight="18.75" x14ac:dyDescent="0.4"/>
  <cols>
    <col min="1" max="3" width="2.875" customWidth="1"/>
    <col min="4" max="4" width="59.75" customWidth="1"/>
    <col min="5" max="7" width="20.75" customWidth="1"/>
  </cols>
  <sheetData>
    <row r="1" spans="2:7" ht="21" x14ac:dyDescent="0.4">
      <c r="B1" s="1"/>
      <c r="C1" s="1"/>
      <c r="D1" s="1"/>
      <c r="E1" s="2"/>
      <c r="F1" s="2"/>
      <c r="G1" s="3" t="s">
        <v>0</v>
      </c>
    </row>
    <row r="2" spans="2:7" ht="21" x14ac:dyDescent="0.4">
      <c r="B2" s="4" t="s">
        <v>149</v>
      </c>
      <c r="C2" s="4"/>
      <c r="D2" s="4"/>
      <c r="E2" s="4"/>
      <c r="F2" s="4"/>
      <c r="G2" s="4"/>
    </row>
    <row r="3" spans="2:7" ht="21" x14ac:dyDescent="0.4">
      <c r="B3" s="5" t="s">
        <v>2</v>
      </c>
      <c r="C3" s="5"/>
      <c r="D3" s="5"/>
      <c r="E3" s="5"/>
      <c r="F3" s="5"/>
      <c r="G3" s="5"/>
    </row>
    <row r="4" spans="2:7" x14ac:dyDescent="0.4">
      <c r="B4" s="6"/>
      <c r="C4" s="6"/>
      <c r="D4" s="6"/>
      <c r="E4" s="6"/>
      <c r="F4" s="2"/>
      <c r="G4" s="6" t="s">
        <v>3</v>
      </c>
    </row>
    <row r="5" spans="2:7" x14ac:dyDescent="0.4">
      <c r="B5" s="7" t="s">
        <v>4</v>
      </c>
      <c r="C5" s="7"/>
      <c r="D5" s="7"/>
      <c r="E5" s="8" t="s">
        <v>5</v>
      </c>
      <c r="F5" s="8" t="s">
        <v>6</v>
      </c>
      <c r="G5" s="8" t="s">
        <v>7</v>
      </c>
    </row>
    <row r="6" spans="2:7" x14ac:dyDescent="0.4">
      <c r="B6" s="9" t="s">
        <v>8</v>
      </c>
      <c r="C6" s="9" t="s">
        <v>9</v>
      </c>
      <c r="D6" s="10" t="s">
        <v>10</v>
      </c>
      <c r="E6" s="11">
        <f>+E7+E11+E14+E17+E20+E27</f>
        <v>0</v>
      </c>
      <c r="F6" s="11">
        <f>+F7+F11+F14+F17+F20+F27</f>
        <v>0</v>
      </c>
      <c r="G6" s="11">
        <f>E6-F6</f>
        <v>0</v>
      </c>
    </row>
    <row r="7" spans="2:7" x14ac:dyDescent="0.4">
      <c r="B7" s="12"/>
      <c r="C7" s="12"/>
      <c r="D7" s="13" t="s">
        <v>11</v>
      </c>
      <c r="E7" s="14">
        <f>+E8+E9+E10</f>
        <v>0</v>
      </c>
      <c r="F7" s="14">
        <f>+F8+F9+F10</f>
        <v>0</v>
      </c>
      <c r="G7" s="14">
        <f t="shared" ref="G7:G70" si="0">E7-F7</f>
        <v>0</v>
      </c>
    </row>
    <row r="8" spans="2:7" x14ac:dyDescent="0.4">
      <c r="B8" s="12"/>
      <c r="C8" s="12"/>
      <c r="D8" s="13" t="s">
        <v>12</v>
      </c>
      <c r="E8" s="14"/>
      <c r="F8" s="14"/>
      <c r="G8" s="14">
        <f t="shared" si="0"/>
        <v>0</v>
      </c>
    </row>
    <row r="9" spans="2:7" x14ac:dyDescent="0.4">
      <c r="B9" s="12"/>
      <c r="C9" s="12"/>
      <c r="D9" s="13" t="s">
        <v>13</v>
      </c>
      <c r="E9" s="14"/>
      <c r="F9" s="14"/>
      <c r="G9" s="14">
        <f t="shared" si="0"/>
        <v>0</v>
      </c>
    </row>
    <row r="10" spans="2:7" x14ac:dyDescent="0.4">
      <c r="B10" s="12"/>
      <c r="C10" s="12"/>
      <c r="D10" s="13" t="s">
        <v>14</v>
      </c>
      <c r="E10" s="14"/>
      <c r="F10" s="14"/>
      <c r="G10" s="14">
        <f t="shared" si="0"/>
        <v>0</v>
      </c>
    </row>
    <row r="11" spans="2:7" x14ac:dyDescent="0.4">
      <c r="B11" s="12"/>
      <c r="C11" s="12"/>
      <c r="D11" s="13" t="s">
        <v>15</v>
      </c>
      <c r="E11" s="14">
        <f>+E12+E13</f>
        <v>0</v>
      </c>
      <c r="F11" s="14">
        <f>+F12+F13</f>
        <v>0</v>
      </c>
      <c r="G11" s="14">
        <f t="shared" si="0"/>
        <v>0</v>
      </c>
    </row>
    <row r="12" spans="2:7" x14ac:dyDescent="0.4">
      <c r="B12" s="12"/>
      <c r="C12" s="12"/>
      <c r="D12" s="13" t="s">
        <v>12</v>
      </c>
      <c r="E12" s="14"/>
      <c r="F12" s="14"/>
      <c r="G12" s="14">
        <f t="shared" si="0"/>
        <v>0</v>
      </c>
    </row>
    <row r="13" spans="2:7" x14ac:dyDescent="0.4">
      <c r="B13" s="12"/>
      <c r="C13" s="12"/>
      <c r="D13" s="13" t="s">
        <v>16</v>
      </c>
      <c r="E13" s="14"/>
      <c r="F13" s="14"/>
      <c r="G13" s="14">
        <f t="shared" si="0"/>
        <v>0</v>
      </c>
    </row>
    <row r="14" spans="2:7" x14ac:dyDescent="0.4">
      <c r="B14" s="12"/>
      <c r="C14" s="12"/>
      <c r="D14" s="13" t="s">
        <v>17</v>
      </c>
      <c r="E14" s="14">
        <f>+E15+E16</f>
        <v>0</v>
      </c>
      <c r="F14" s="14">
        <f>+F15+F16</f>
        <v>0</v>
      </c>
      <c r="G14" s="14">
        <f t="shared" si="0"/>
        <v>0</v>
      </c>
    </row>
    <row r="15" spans="2:7" x14ac:dyDescent="0.4">
      <c r="B15" s="12"/>
      <c r="C15" s="12"/>
      <c r="D15" s="13" t="s">
        <v>12</v>
      </c>
      <c r="E15" s="14"/>
      <c r="F15" s="14"/>
      <c r="G15" s="14">
        <f t="shared" si="0"/>
        <v>0</v>
      </c>
    </row>
    <row r="16" spans="2:7" x14ac:dyDescent="0.4">
      <c r="B16" s="12"/>
      <c r="C16" s="12"/>
      <c r="D16" s="13" t="s">
        <v>16</v>
      </c>
      <c r="E16" s="14"/>
      <c r="F16" s="14"/>
      <c r="G16" s="14">
        <f t="shared" si="0"/>
        <v>0</v>
      </c>
    </row>
    <row r="17" spans="2:7" x14ac:dyDescent="0.4">
      <c r="B17" s="12"/>
      <c r="C17" s="12"/>
      <c r="D17" s="13" t="s">
        <v>18</v>
      </c>
      <c r="E17" s="14">
        <f>+E18+E19</f>
        <v>0</v>
      </c>
      <c r="F17" s="14">
        <f>+F18+F19</f>
        <v>0</v>
      </c>
      <c r="G17" s="14">
        <f t="shared" si="0"/>
        <v>0</v>
      </c>
    </row>
    <row r="18" spans="2:7" x14ac:dyDescent="0.4">
      <c r="B18" s="12"/>
      <c r="C18" s="12"/>
      <c r="D18" s="13" t="s">
        <v>19</v>
      </c>
      <c r="E18" s="14"/>
      <c r="F18" s="14"/>
      <c r="G18" s="14">
        <f t="shared" si="0"/>
        <v>0</v>
      </c>
    </row>
    <row r="19" spans="2:7" x14ac:dyDescent="0.4">
      <c r="B19" s="12"/>
      <c r="C19" s="12"/>
      <c r="D19" s="13" t="s">
        <v>20</v>
      </c>
      <c r="E19" s="14"/>
      <c r="F19" s="14"/>
      <c r="G19" s="14">
        <f t="shared" si="0"/>
        <v>0</v>
      </c>
    </row>
    <row r="20" spans="2:7" x14ac:dyDescent="0.4">
      <c r="B20" s="12"/>
      <c r="C20" s="12"/>
      <c r="D20" s="13" t="s">
        <v>21</v>
      </c>
      <c r="E20" s="14">
        <f>+E21+E22+E23+E24+E25+E26</f>
        <v>0</v>
      </c>
      <c r="F20" s="14">
        <f>+F21+F22+F23+F24+F25+F26</f>
        <v>0</v>
      </c>
      <c r="G20" s="14">
        <f t="shared" si="0"/>
        <v>0</v>
      </c>
    </row>
    <row r="21" spans="2:7" x14ac:dyDescent="0.4">
      <c r="B21" s="12"/>
      <c r="C21" s="12"/>
      <c r="D21" s="13" t="s">
        <v>22</v>
      </c>
      <c r="E21" s="14"/>
      <c r="F21" s="14"/>
      <c r="G21" s="14">
        <f t="shared" si="0"/>
        <v>0</v>
      </c>
    </row>
    <row r="22" spans="2:7" x14ac:dyDescent="0.4">
      <c r="B22" s="12"/>
      <c r="C22" s="12"/>
      <c r="D22" s="13" t="s">
        <v>23</v>
      </c>
      <c r="E22" s="14"/>
      <c r="F22" s="14"/>
      <c r="G22" s="14">
        <f t="shared" si="0"/>
        <v>0</v>
      </c>
    </row>
    <row r="23" spans="2:7" x14ac:dyDescent="0.4">
      <c r="B23" s="12"/>
      <c r="C23" s="12"/>
      <c r="D23" s="13" t="s">
        <v>24</v>
      </c>
      <c r="E23" s="14"/>
      <c r="F23" s="14"/>
      <c r="G23" s="14">
        <f t="shared" si="0"/>
        <v>0</v>
      </c>
    </row>
    <row r="24" spans="2:7" x14ac:dyDescent="0.4">
      <c r="B24" s="12"/>
      <c r="C24" s="12"/>
      <c r="D24" s="13" t="s">
        <v>25</v>
      </c>
      <c r="E24" s="14"/>
      <c r="F24" s="14"/>
      <c r="G24" s="14">
        <f t="shared" si="0"/>
        <v>0</v>
      </c>
    </row>
    <row r="25" spans="2:7" x14ac:dyDescent="0.4">
      <c r="B25" s="12"/>
      <c r="C25" s="12"/>
      <c r="D25" s="13" t="s">
        <v>26</v>
      </c>
      <c r="E25" s="14"/>
      <c r="F25" s="14"/>
      <c r="G25" s="14">
        <f t="shared" si="0"/>
        <v>0</v>
      </c>
    </row>
    <row r="26" spans="2:7" x14ac:dyDescent="0.4">
      <c r="B26" s="12"/>
      <c r="C26" s="12"/>
      <c r="D26" s="13" t="s">
        <v>27</v>
      </c>
      <c r="E26" s="14"/>
      <c r="F26" s="14"/>
      <c r="G26" s="14">
        <f t="shared" si="0"/>
        <v>0</v>
      </c>
    </row>
    <row r="27" spans="2:7" x14ac:dyDescent="0.4">
      <c r="B27" s="12"/>
      <c r="C27" s="12"/>
      <c r="D27" s="13" t="s">
        <v>28</v>
      </c>
      <c r="E27" s="14">
        <f>+E28+E29+E30+E31+E32+E33+E34</f>
        <v>0</v>
      </c>
      <c r="F27" s="14">
        <f>+F28+F29+F30+F31+F32+F33+F34</f>
        <v>0</v>
      </c>
      <c r="G27" s="14">
        <f t="shared" si="0"/>
        <v>0</v>
      </c>
    </row>
    <row r="28" spans="2:7" x14ac:dyDescent="0.4">
      <c r="B28" s="12"/>
      <c r="C28" s="12"/>
      <c r="D28" s="13" t="s">
        <v>29</v>
      </c>
      <c r="E28" s="14"/>
      <c r="F28" s="14"/>
      <c r="G28" s="14">
        <f t="shared" si="0"/>
        <v>0</v>
      </c>
    </row>
    <row r="29" spans="2:7" x14ac:dyDescent="0.4">
      <c r="B29" s="12"/>
      <c r="C29" s="12"/>
      <c r="D29" s="13" t="s">
        <v>30</v>
      </c>
      <c r="E29" s="14"/>
      <c r="F29" s="14"/>
      <c r="G29" s="14">
        <f t="shared" si="0"/>
        <v>0</v>
      </c>
    </row>
    <row r="30" spans="2:7" x14ac:dyDescent="0.4">
      <c r="B30" s="12"/>
      <c r="C30" s="12"/>
      <c r="D30" s="13" t="s">
        <v>31</v>
      </c>
      <c r="E30" s="14"/>
      <c r="F30" s="14"/>
      <c r="G30" s="14">
        <f t="shared" si="0"/>
        <v>0</v>
      </c>
    </row>
    <row r="31" spans="2:7" x14ac:dyDescent="0.4">
      <c r="B31" s="12"/>
      <c r="C31" s="12"/>
      <c r="D31" s="13" t="s">
        <v>32</v>
      </c>
      <c r="E31" s="14"/>
      <c r="F31" s="14"/>
      <c r="G31" s="14">
        <f t="shared" si="0"/>
        <v>0</v>
      </c>
    </row>
    <row r="32" spans="2:7" x14ac:dyDescent="0.4">
      <c r="B32" s="12"/>
      <c r="C32" s="12"/>
      <c r="D32" s="13" t="s">
        <v>33</v>
      </c>
      <c r="E32" s="14"/>
      <c r="F32" s="14"/>
      <c r="G32" s="14">
        <f t="shared" si="0"/>
        <v>0</v>
      </c>
    </row>
    <row r="33" spans="2:7" x14ac:dyDescent="0.4">
      <c r="B33" s="12"/>
      <c r="C33" s="12"/>
      <c r="D33" s="13" t="s">
        <v>34</v>
      </c>
      <c r="E33" s="14"/>
      <c r="F33" s="14"/>
      <c r="G33" s="14">
        <f t="shared" si="0"/>
        <v>0</v>
      </c>
    </row>
    <row r="34" spans="2:7" x14ac:dyDescent="0.4">
      <c r="B34" s="12"/>
      <c r="C34" s="12"/>
      <c r="D34" s="13" t="s">
        <v>35</v>
      </c>
      <c r="E34" s="14"/>
      <c r="F34" s="14"/>
      <c r="G34" s="14">
        <f t="shared" si="0"/>
        <v>0</v>
      </c>
    </row>
    <row r="35" spans="2:7" x14ac:dyDescent="0.4">
      <c r="B35" s="12"/>
      <c r="C35" s="12"/>
      <c r="D35" s="13" t="s">
        <v>36</v>
      </c>
      <c r="E35" s="14">
        <f>+E36</f>
        <v>0</v>
      </c>
      <c r="F35" s="14">
        <f>+F36</f>
        <v>0</v>
      </c>
      <c r="G35" s="14">
        <f t="shared" si="0"/>
        <v>0</v>
      </c>
    </row>
    <row r="36" spans="2:7" x14ac:dyDescent="0.4">
      <c r="B36" s="12"/>
      <c r="C36" s="12"/>
      <c r="D36" s="13" t="s">
        <v>37</v>
      </c>
      <c r="E36" s="14">
        <f>+E37+E38+E39+E40+E41</f>
        <v>0</v>
      </c>
      <c r="F36" s="14">
        <f>+F37+F38+F39+F40+F41</f>
        <v>0</v>
      </c>
      <c r="G36" s="14">
        <f t="shared" si="0"/>
        <v>0</v>
      </c>
    </row>
    <row r="37" spans="2:7" x14ac:dyDescent="0.4">
      <c r="B37" s="12"/>
      <c r="C37" s="12"/>
      <c r="D37" s="13" t="s">
        <v>38</v>
      </c>
      <c r="E37" s="14"/>
      <c r="F37" s="14"/>
      <c r="G37" s="14">
        <f t="shared" si="0"/>
        <v>0</v>
      </c>
    </row>
    <row r="38" spans="2:7" x14ac:dyDescent="0.4">
      <c r="B38" s="12"/>
      <c r="C38" s="12"/>
      <c r="D38" s="13" t="s">
        <v>27</v>
      </c>
      <c r="E38" s="14"/>
      <c r="F38" s="14"/>
      <c r="G38" s="14">
        <f t="shared" si="0"/>
        <v>0</v>
      </c>
    </row>
    <row r="39" spans="2:7" x14ac:dyDescent="0.4">
      <c r="B39" s="12"/>
      <c r="C39" s="12"/>
      <c r="D39" s="13" t="s">
        <v>29</v>
      </c>
      <c r="E39" s="14"/>
      <c r="F39" s="14"/>
      <c r="G39" s="14">
        <f t="shared" si="0"/>
        <v>0</v>
      </c>
    </row>
    <row r="40" spans="2:7" x14ac:dyDescent="0.4">
      <c r="B40" s="12"/>
      <c r="C40" s="12"/>
      <c r="D40" s="13" t="s">
        <v>30</v>
      </c>
      <c r="E40" s="14"/>
      <c r="F40" s="14"/>
      <c r="G40" s="14">
        <f t="shared" si="0"/>
        <v>0</v>
      </c>
    </row>
    <row r="41" spans="2:7" x14ac:dyDescent="0.4">
      <c r="B41" s="12"/>
      <c r="C41" s="12"/>
      <c r="D41" s="13" t="s">
        <v>35</v>
      </c>
      <c r="E41" s="14"/>
      <c r="F41" s="14"/>
      <c r="G41" s="14">
        <f t="shared" si="0"/>
        <v>0</v>
      </c>
    </row>
    <row r="42" spans="2:7" x14ac:dyDescent="0.4">
      <c r="B42" s="12"/>
      <c r="C42" s="12"/>
      <c r="D42" s="13" t="s">
        <v>39</v>
      </c>
      <c r="E42" s="14"/>
      <c r="F42" s="14"/>
      <c r="G42" s="14">
        <f t="shared" si="0"/>
        <v>0</v>
      </c>
    </row>
    <row r="43" spans="2:7" x14ac:dyDescent="0.4">
      <c r="B43" s="12"/>
      <c r="C43" s="15"/>
      <c r="D43" s="16" t="s">
        <v>40</v>
      </c>
      <c r="E43" s="17">
        <f>+E6+E35+E42</f>
        <v>0</v>
      </c>
      <c r="F43" s="17">
        <f>+F6+F35+F42</f>
        <v>0</v>
      </c>
      <c r="G43" s="17">
        <f t="shared" si="0"/>
        <v>0</v>
      </c>
    </row>
    <row r="44" spans="2:7" x14ac:dyDescent="0.4">
      <c r="B44" s="12"/>
      <c r="C44" s="9" t="s">
        <v>41</v>
      </c>
      <c r="D44" s="13" t="s">
        <v>42</v>
      </c>
      <c r="E44" s="14">
        <f>+E45+E46+E47+E48+E49+E50+E51</f>
        <v>0</v>
      </c>
      <c r="F44" s="14">
        <f>+F45+F46+F47+F48+F49+F50+F51</f>
        <v>0</v>
      </c>
      <c r="G44" s="14">
        <f t="shared" si="0"/>
        <v>0</v>
      </c>
    </row>
    <row r="45" spans="2:7" x14ac:dyDescent="0.4">
      <c r="B45" s="12"/>
      <c r="C45" s="12"/>
      <c r="D45" s="13" t="s">
        <v>43</v>
      </c>
      <c r="E45" s="14"/>
      <c r="F45" s="14"/>
      <c r="G45" s="14">
        <f t="shared" si="0"/>
        <v>0</v>
      </c>
    </row>
    <row r="46" spans="2:7" x14ac:dyDescent="0.4">
      <c r="B46" s="12"/>
      <c r="C46" s="12"/>
      <c r="D46" s="13" t="s">
        <v>44</v>
      </c>
      <c r="E46" s="14"/>
      <c r="F46" s="14"/>
      <c r="G46" s="14">
        <f t="shared" si="0"/>
        <v>0</v>
      </c>
    </row>
    <row r="47" spans="2:7" x14ac:dyDescent="0.4">
      <c r="B47" s="12"/>
      <c r="C47" s="12"/>
      <c r="D47" s="13" t="s">
        <v>45</v>
      </c>
      <c r="E47" s="14"/>
      <c r="F47" s="14"/>
      <c r="G47" s="14">
        <f t="shared" si="0"/>
        <v>0</v>
      </c>
    </row>
    <row r="48" spans="2:7" x14ac:dyDescent="0.4">
      <c r="B48" s="12"/>
      <c r="C48" s="12"/>
      <c r="D48" s="13" t="s">
        <v>46</v>
      </c>
      <c r="E48" s="14"/>
      <c r="F48" s="14"/>
      <c r="G48" s="14">
        <f t="shared" si="0"/>
        <v>0</v>
      </c>
    </row>
    <row r="49" spans="2:7" x14ac:dyDescent="0.4">
      <c r="B49" s="12"/>
      <c r="C49" s="12"/>
      <c r="D49" s="13" t="s">
        <v>47</v>
      </c>
      <c r="E49" s="14"/>
      <c r="F49" s="14"/>
      <c r="G49" s="14">
        <f t="shared" si="0"/>
        <v>0</v>
      </c>
    </row>
    <row r="50" spans="2:7" x14ac:dyDescent="0.4">
      <c r="B50" s="12"/>
      <c r="C50" s="12"/>
      <c r="D50" s="13" t="s">
        <v>48</v>
      </c>
      <c r="E50" s="14"/>
      <c r="F50" s="14"/>
      <c r="G50" s="14">
        <f t="shared" si="0"/>
        <v>0</v>
      </c>
    </row>
    <row r="51" spans="2:7" x14ac:dyDescent="0.4">
      <c r="B51" s="12"/>
      <c r="C51" s="12"/>
      <c r="D51" s="13" t="s">
        <v>49</v>
      </c>
      <c r="E51" s="14"/>
      <c r="F51" s="14"/>
      <c r="G51" s="14">
        <f t="shared" si="0"/>
        <v>0</v>
      </c>
    </row>
    <row r="52" spans="2:7" x14ac:dyDescent="0.4">
      <c r="B52" s="12"/>
      <c r="C52" s="12"/>
      <c r="D52" s="13" t="s">
        <v>50</v>
      </c>
      <c r="E52" s="14">
        <f>+E53+E54+E55+E56+E57+E58+E59+E60+E61+E62+E63+E64+E65+E66+E67</f>
        <v>0</v>
      </c>
      <c r="F52" s="14">
        <f>+F53+F54+F55+F56+F57+F58+F59+F60+F61+F62+F63+F64+F65+F66+F67</f>
        <v>0</v>
      </c>
      <c r="G52" s="14">
        <f t="shared" si="0"/>
        <v>0</v>
      </c>
    </row>
    <row r="53" spans="2:7" x14ac:dyDescent="0.4">
      <c r="B53" s="12"/>
      <c r="C53" s="12"/>
      <c r="D53" s="13" t="s">
        <v>51</v>
      </c>
      <c r="E53" s="14"/>
      <c r="F53" s="14"/>
      <c r="G53" s="14">
        <f t="shared" si="0"/>
        <v>0</v>
      </c>
    </row>
    <row r="54" spans="2:7" x14ac:dyDescent="0.4">
      <c r="B54" s="12"/>
      <c r="C54" s="12"/>
      <c r="D54" s="13" t="s">
        <v>52</v>
      </c>
      <c r="E54" s="14"/>
      <c r="F54" s="14"/>
      <c r="G54" s="14">
        <f t="shared" si="0"/>
        <v>0</v>
      </c>
    </row>
    <row r="55" spans="2:7" x14ac:dyDescent="0.4">
      <c r="B55" s="12"/>
      <c r="C55" s="12"/>
      <c r="D55" s="13" t="s">
        <v>53</v>
      </c>
      <c r="E55" s="14"/>
      <c r="F55" s="14"/>
      <c r="G55" s="14">
        <f t="shared" si="0"/>
        <v>0</v>
      </c>
    </row>
    <row r="56" spans="2:7" x14ac:dyDescent="0.4">
      <c r="B56" s="12"/>
      <c r="C56" s="12"/>
      <c r="D56" s="13" t="s">
        <v>54</v>
      </c>
      <c r="E56" s="14"/>
      <c r="F56" s="14"/>
      <c r="G56" s="14">
        <f t="shared" si="0"/>
        <v>0</v>
      </c>
    </row>
    <row r="57" spans="2:7" x14ac:dyDescent="0.4">
      <c r="B57" s="12"/>
      <c r="C57" s="12"/>
      <c r="D57" s="13" t="s">
        <v>55</v>
      </c>
      <c r="E57" s="14"/>
      <c r="F57" s="14"/>
      <c r="G57" s="14">
        <f t="shared" si="0"/>
        <v>0</v>
      </c>
    </row>
    <row r="58" spans="2:7" x14ac:dyDescent="0.4">
      <c r="B58" s="12"/>
      <c r="C58" s="12"/>
      <c r="D58" s="13" t="s">
        <v>56</v>
      </c>
      <c r="E58" s="14"/>
      <c r="F58" s="14"/>
      <c r="G58" s="14">
        <f t="shared" si="0"/>
        <v>0</v>
      </c>
    </row>
    <row r="59" spans="2:7" x14ac:dyDescent="0.4">
      <c r="B59" s="12"/>
      <c r="C59" s="12"/>
      <c r="D59" s="13" t="s">
        <v>57</v>
      </c>
      <c r="E59" s="14"/>
      <c r="F59" s="14"/>
      <c r="G59" s="14">
        <f t="shared" si="0"/>
        <v>0</v>
      </c>
    </row>
    <row r="60" spans="2:7" x14ac:dyDescent="0.4">
      <c r="B60" s="12"/>
      <c r="C60" s="12"/>
      <c r="D60" s="13" t="s">
        <v>58</v>
      </c>
      <c r="E60" s="14"/>
      <c r="F60" s="14"/>
      <c r="G60" s="14">
        <f t="shared" si="0"/>
        <v>0</v>
      </c>
    </row>
    <row r="61" spans="2:7" x14ac:dyDescent="0.4">
      <c r="B61" s="12"/>
      <c r="C61" s="12"/>
      <c r="D61" s="13" t="s">
        <v>59</v>
      </c>
      <c r="E61" s="14"/>
      <c r="F61" s="14"/>
      <c r="G61" s="14">
        <f t="shared" si="0"/>
        <v>0</v>
      </c>
    </row>
    <row r="62" spans="2:7" x14ac:dyDescent="0.4">
      <c r="B62" s="12"/>
      <c r="C62" s="12"/>
      <c r="D62" s="13" t="s">
        <v>60</v>
      </c>
      <c r="E62" s="14"/>
      <c r="F62" s="14"/>
      <c r="G62" s="14">
        <f t="shared" si="0"/>
        <v>0</v>
      </c>
    </row>
    <row r="63" spans="2:7" x14ac:dyDescent="0.4">
      <c r="B63" s="12"/>
      <c r="C63" s="12"/>
      <c r="D63" s="13" t="s">
        <v>61</v>
      </c>
      <c r="E63" s="14"/>
      <c r="F63" s="14"/>
      <c r="G63" s="14">
        <f t="shared" si="0"/>
        <v>0</v>
      </c>
    </row>
    <row r="64" spans="2:7" x14ac:dyDescent="0.4">
      <c r="B64" s="12"/>
      <c r="C64" s="12"/>
      <c r="D64" s="13" t="s">
        <v>62</v>
      </c>
      <c r="E64" s="14"/>
      <c r="F64" s="14"/>
      <c r="G64" s="14">
        <f t="shared" si="0"/>
        <v>0</v>
      </c>
    </row>
    <row r="65" spans="2:7" x14ac:dyDescent="0.4">
      <c r="B65" s="12"/>
      <c r="C65" s="12"/>
      <c r="D65" s="13" t="s">
        <v>63</v>
      </c>
      <c r="E65" s="14"/>
      <c r="F65" s="14"/>
      <c r="G65" s="14">
        <f t="shared" si="0"/>
        <v>0</v>
      </c>
    </row>
    <row r="66" spans="2:7" x14ac:dyDescent="0.4">
      <c r="B66" s="12"/>
      <c r="C66" s="12"/>
      <c r="D66" s="13" t="s">
        <v>64</v>
      </c>
      <c r="E66" s="14"/>
      <c r="F66" s="14"/>
      <c r="G66" s="14">
        <f t="shared" si="0"/>
        <v>0</v>
      </c>
    </row>
    <row r="67" spans="2:7" x14ac:dyDescent="0.4">
      <c r="B67" s="12"/>
      <c r="C67" s="12"/>
      <c r="D67" s="13" t="s">
        <v>65</v>
      </c>
      <c r="E67" s="14"/>
      <c r="F67" s="14"/>
      <c r="G67" s="14">
        <f t="shared" si="0"/>
        <v>0</v>
      </c>
    </row>
    <row r="68" spans="2:7" x14ac:dyDescent="0.4">
      <c r="B68" s="12"/>
      <c r="C68" s="12"/>
      <c r="D68" s="13" t="s">
        <v>66</v>
      </c>
      <c r="E68" s="14">
        <f>+E69+E70+E71+E72+E73+E74+E75+E76+E77+E78+E79+E80+E81+E82+E83+E84+E85+E86+E87+E88+E89+E90</f>
        <v>2100</v>
      </c>
      <c r="F68" s="14">
        <f>+F69+F70+F71+F72+F73+F74+F75+F76+F77+F78+F79+F80+F81+F82+F83+F84+F85+F86+F87+F88+F89+F90</f>
        <v>1929</v>
      </c>
      <c r="G68" s="14">
        <f t="shared" si="0"/>
        <v>171</v>
      </c>
    </row>
    <row r="69" spans="2:7" x14ac:dyDescent="0.4">
      <c r="B69" s="12"/>
      <c r="C69" s="12"/>
      <c r="D69" s="13" t="s">
        <v>67</v>
      </c>
      <c r="E69" s="14"/>
      <c r="F69" s="14"/>
      <c r="G69" s="14">
        <f t="shared" si="0"/>
        <v>0</v>
      </c>
    </row>
    <row r="70" spans="2:7" x14ac:dyDescent="0.4">
      <c r="B70" s="12"/>
      <c r="C70" s="12"/>
      <c r="D70" s="13" t="s">
        <v>68</v>
      </c>
      <c r="E70" s="14"/>
      <c r="F70" s="14"/>
      <c r="G70" s="14">
        <f t="shared" si="0"/>
        <v>0</v>
      </c>
    </row>
    <row r="71" spans="2:7" x14ac:dyDescent="0.4">
      <c r="B71" s="12"/>
      <c r="C71" s="12"/>
      <c r="D71" s="13" t="s">
        <v>69</v>
      </c>
      <c r="E71" s="14"/>
      <c r="F71" s="14"/>
      <c r="G71" s="14">
        <f t="shared" ref="G71:G134" si="1">E71-F71</f>
        <v>0</v>
      </c>
    </row>
    <row r="72" spans="2:7" x14ac:dyDescent="0.4">
      <c r="B72" s="12"/>
      <c r="C72" s="12"/>
      <c r="D72" s="13" t="s">
        <v>70</v>
      </c>
      <c r="E72" s="14">
        <v>1300</v>
      </c>
      <c r="F72" s="14">
        <v>1929</v>
      </c>
      <c r="G72" s="14">
        <f t="shared" si="1"/>
        <v>-629</v>
      </c>
    </row>
    <row r="73" spans="2:7" x14ac:dyDescent="0.4">
      <c r="B73" s="12"/>
      <c r="C73" s="12"/>
      <c r="D73" s="13" t="s">
        <v>71</v>
      </c>
      <c r="E73" s="14"/>
      <c r="F73" s="14"/>
      <c r="G73" s="14">
        <f t="shared" si="1"/>
        <v>0</v>
      </c>
    </row>
    <row r="74" spans="2:7" x14ac:dyDescent="0.4">
      <c r="B74" s="12"/>
      <c r="C74" s="12"/>
      <c r="D74" s="13" t="s">
        <v>72</v>
      </c>
      <c r="E74" s="14"/>
      <c r="F74" s="14"/>
      <c r="G74" s="14">
        <f t="shared" si="1"/>
        <v>0</v>
      </c>
    </row>
    <row r="75" spans="2:7" x14ac:dyDescent="0.4">
      <c r="B75" s="12"/>
      <c r="C75" s="12"/>
      <c r="D75" s="13" t="s">
        <v>58</v>
      </c>
      <c r="E75" s="14"/>
      <c r="F75" s="14"/>
      <c r="G75" s="14">
        <f t="shared" si="1"/>
        <v>0</v>
      </c>
    </row>
    <row r="76" spans="2:7" x14ac:dyDescent="0.4">
      <c r="B76" s="12"/>
      <c r="C76" s="12"/>
      <c r="D76" s="13" t="s">
        <v>59</v>
      </c>
      <c r="E76" s="14"/>
      <c r="F76" s="14"/>
      <c r="G76" s="14">
        <f t="shared" si="1"/>
        <v>0</v>
      </c>
    </row>
    <row r="77" spans="2:7" x14ac:dyDescent="0.4">
      <c r="B77" s="12"/>
      <c r="C77" s="12"/>
      <c r="D77" s="13" t="s">
        <v>73</v>
      </c>
      <c r="E77" s="14"/>
      <c r="F77" s="14"/>
      <c r="G77" s="14">
        <f t="shared" si="1"/>
        <v>0</v>
      </c>
    </row>
    <row r="78" spans="2:7" x14ac:dyDescent="0.4">
      <c r="B78" s="12"/>
      <c r="C78" s="12"/>
      <c r="D78" s="13" t="s">
        <v>74</v>
      </c>
      <c r="E78" s="14"/>
      <c r="F78" s="14"/>
      <c r="G78" s="14">
        <f t="shared" si="1"/>
        <v>0</v>
      </c>
    </row>
    <row r="79" spans="2:7" x14ac:dyDescent="0.4">
      <c r="B79" s="12"/>
      <c r="C79" s="12"/>
      <c r="D79" s="13" t="s">
        <v>75</v>
      </c>
      <c r="E79" s="14"/>
      <c r="F79" s="14"/>
      <c r="G79" s="14">
        <f t="shared" si="1"/>
        <v>0</v>
      </c>
    </row>
    <row r="80" spans="2:7" x14ac:dyDescent="0.4">
      <c r="B80" s="12"/>
      <c r="C80" s="12"/>
      <c r="D80" s="13" t="s">
        <v>76</v>
      </c>
      <c r="E80" s="14"/>
      <c r="F80" s="14"/>
      <c r="G80" s="14">
        <f t="shared" si="1"/>
        <v>0</v>
      </c>
    </row>
    <row r="81" spans="2:7" x14ac:dyDescent="0.4">
      <c r="B81" s="12"/>
      <c r="C81" s="12"/>
      <c r="D81" s="13" t="s">
        <v>77</v>
      </c>
      <c r="E81" s="14"/>
      <c r="F81" s="14"/>
      <c r="G81" s="14">
        <f t="shared" si="1"/>
        <v>0</v>
      </c>
    </row>
    <row r="82" spans="2:7" x14ac:dyDescent="0.4">
      <c r="B82" s="12"/>
      <c r="C82" s="12"/>
      <c r="D82" s="13" t="s">
        <v>78</v>
      </c>
      <c r="E82" s="14"/>
      <c r="F82" s="14"/>
      <c r="G82" s="14">
        <f t="shared" si="1"/>
        <v>0</v>
      </c>
    </row>
    <row r="83" spans="2:7" x14ac:dyDescent="0.4">
      <c r="B83" s="12"/>
      <c r="C83" s="12"/>
      <c r="D83" s="13" t="s">
        <v>61</v>
      </c>
      <c r="E83" s="14"/>
      <c r="F83" s="14"/>
      <c r="G83" s="14">
        <f t="shared" si="1"/>
        <v>0</v>
      </c>
    </row>
    <row r="84" spans="2:7" x14ac:dyDescent="0.4">
      <c r="B84" s="12"/>
      <c r="C84" s="12"/>
      <c r="D84" s="13" t="s">
        <v>62</v>
      </c>
      <c r="E84" s="14"/>
      <c r="F84" s="14"/>
      <c r="G84" s="14">
        <f t="shared" si="1"/>
        <v>0</v>
      </c>
    </row>
    <row r="85" spans="2:7" x14ac:dyDescent="0.4">
      <c r="B85" s="12"/>
      <c r="C85" s="12"/>
      <c r="D85" s="13" t="s">
        <v>79</v>
      </c>
      <c r="E85" s="14"/>
      <c r="F85" s="14"/>
      <c r="G85" s="14">
        <f t="shared" si="1"/>
        <v>0</v>
      </c>
    </row>
    <row r="86" spans="2:7" x14ac:dyDescent="0.4">
      <c r="B86" s="12"/>
      <c r="C86" s="12"/>
      <c r="D86" s="13" t="s">
        <v>80</v>
      </c>
      <c r="E86" s="14">
        <v>800</v>
      </c>
      <c r="F86" s="14"/>
      <c r="G86" s="14">
        <f t="shared" si="1"/>
        <v>800</v>
      </c>
    </row>
    <row r="87" spans="2:7" x14ac:dyDescent="0.4">
      <c r="B87" s="12"/>
      <c r="C87" s="12"/>
      <c r="D87" s="13" t="s">
        <v>81</v>
      </c>
      <c r="E87" s="14"/>
      <c r="F87" s="14"/>
      <c r="G87" s="14">
        <f t="shared" si="1"/>
        <v>0</v>
      </c>
    </row>
    <row r="88" spans="2:7" x14ac:dyDescent="0.4">
      <c r="B88" s="12"/>
      <c r="C88" s="12"/>
      <c r="D88" s="13" t="s">
        <v>82</v>
      </c>
      <c r="E88" s="14"/>
      <c r="F88" s="14"/>
      <c r="G88" s="14">
        <f t="shared" si="1"/>
        <v>0</v>
      </c>
    </row>
    <row r="89" spans="2:7" x14ac:dyDescent="0.4">
      <c r="B89" s="12"/>
      <c r="C89" s="12"/>
      <c r="D89" s="13" t="s">
        <v>83</v>
      </c>
      <c r="E89" s="14"/>
      <c r="F89" s="14"/>
      <c r="G89" s="14">
        <f t="shared" si="1"/>
        <v>0</v>
      </c>
    </row>
    <row r="90" spans="2:7" x14ac:dyDescent="0.4">
      <c r="B90" s="12"/>
      <c r="C90" s="12"/>
      <c r="D90" s="13" t="s">
        <v>65</v>
      </c>
      <c r="E90" s="14"/>
      <c r="F90" s="14"/>
      <c r="G90" s="14">
        <f t="shared" si="1"/>
        <v>0</v>
      </c>
    </row>
    <row r="91" spans="2:7" x14ac:dyDescent="0.4">
      <c r="B91" s="12"/>
      <c r="C91" s="12"/>
      <c r="D91" s="13" t="s">
        <v>84</v>
      </c>
      <c r="E91" s="14"/>
      <c r="F91" s="14"/>
      <c r="G91" s="14">
        <f t="shared" si="1"/>
        <v>0</v>
      </c>
    </row>
    <row r="92" spans="2:7" x14ac:dyDescent="0.4">
      <c r="B92" s="12"/>
      <c r="C92" s="12"/>
      <c r="D92" s="13" t="s">
        <v>85</v>
      </c>
      <c r="E92" s="14"/>
      <c r="F92" s="14"/>
      <c r="G92" s="14">
        <f t="shared" si="1"/>
        <v>0</v>
      </c>
    </row>
    <row r="93" spans="2:7" x14ac:dyDescent="0.4">
      <c r="B93" s="12"/>
      <c r="C93" s="12"/>
      <c r="D93" s="13" t="s">
        <v>86</v>
      </c>
      <c r="E93" s="14"/>
      <c r="F93" s="14"/>
      <c r="G93" s="14">
        <f t="shared" si="1"/>
        <v>0</v>
      </c>
    </row>
    <row r="94" spans="2:7" x14ac:dyDescent="0.4">
      <c r="B94" s="12"/>
      <c r="C94" s="12"/>
      <c r="D94" s="13" t="s">
        <v>87</v>
      </c>
      <c r="E94" s="14"/>
      <c r="F94" s="14"/>
      <c r="G94" s="14">
        <f t="shared" si="1"/>
        <v>0</v>
      </c>
    </row>
    <row r="95" spans="2:7" x14ac:dyDescent="0.4">
      <c r="B95" s="12"/>
      <c r="C95" s="15"/>
      <c r="D95" s="16" t="s">
        <v>88</v>
      </c>
      <c r="E95" s="17">
        <f>+E44+E52+E68+E91+E92+E93+E94</f>
        <v>2100</v>
      </c>
      <c r="F95" s="17">
        <f>+F44+F52+F68+F91+F92+F93+F94</f>
        <v>1929</v>
      </c>
      <c r="G95" s="17">
        <f t="shared" si="1"/>
        <v>171</v>
      </c>
    </row>
    <row r="96" spans="2:7" x14ac:dyDescent="0.4">
      <c r="B96" s="15"/>
      <c r="C96" s="18" t="s">
        <v>89</v>
      </c>
      <c r="D96" s="19"/>
      <c r="E96" s="20">
        <f xml:space="preserve"> +E43 - E95</f>
        <v>-2100</v>
      </c>
      <c r="F96" s="20">
        <f xml:space="preserve"> +F43 - F95</f>
        <v>-1929</v>
      </c>
      <c r="G96" s="20">
        <f t="shared" si="1"/>
        <v>-171</v>
      </c>
    </row>
    <row r="97" spans="2:7" x14ac:dyDescent="0.4">
      <c r="B97" s="9" t="s">
        <v>90</v>
      </c>
      <c r="C97" s="9" t="s">
        <v>9</v>
      </c>
      <c r="D97" s="13" t="s">
        <v>91</v>
      </c>
      <c r="E97" s="14"/>
      <c r="F97" s="14"/>
      <c r="G97" s="14">
        <f t="shared" si="1"/>
        <v>0</v>
      </c>
    </row>
    <row r="98" spans="2:7" x14ac:dyDescent="0.4">
      <c r="B98" s="12"/>
      <c r="C98" s="12"/>
      <c r="D98" s="13" t="s">
        <v>92</v>
      </c>
      <c r="E98" s="14"/>
      <c r="F98" s="14"/>
      <c r="G98" s="14">
        <f t="shared" si="1"/>
        <v>0</v>
      </c>
    </row>
    <row r="99" spans="2:7" x14ac:dyDescent="0.4">
      <c r="B99" s="12"/>
      <c r="C99" s="12"/>
      <c r="D99" s="13" t="s">
        <v>93</v>
      </c>
      <c r="E99" s="14"/>
      <c r="F99" s="14"/>
      <c r="G99" s="14">
        <f t="shared" si="1"/>
        <v>0</v>
      </c>
    </row>
    <row r="100" spans="2:7" x14ac:dyDescent="0.4">
      <c r="B100" s="12"/>
      <c r="C100" s="12"/>
      <c r="D100" s="13" t="s">
        <v>94</v>
      </c>
      <c r="E100" s="14">
        <f>+E101+E102+E103</f>
        <v>670000</v>
      </c>
      <c r="F100" s="14">
        <f>+F101+F102+F103</f>
        <v>979000</v>
      </c>
      <c r="G100" s="14">
        <f t="shared" si="1"/>
        <v>-309000</v>
      </c>
    </row>
    <row r="101" spans="2:7" x14ac:dyDescent="0.4">
      <c r="B101" s="12"/>
      <c r="C101" s="12"/>
      <c r="D101" s="13" t="s">
        <v>95</v>
      </c>
      <c r="E101" s="14"/>
      <c r="F101" s="14"/>
      <c r="G101" s="14">
        <f t="shared" si="1"/>
        <v>0</v>
      </c>
    </row>
    <row r="102" spans="2:7" x14ac:dyDescent="0.4">
      <c r="B102" s="12"/>
      <c r="C102" s="12"/>
      <c r="D102" s="13" t="s">
        <v>96</v>
      </c>
      <c r="E102" s="14"/>
      <c r="F102" s="14"/>
      <c r="G102" s="14">
        <f t="shared" si="1"/>
        <v>0</v>
      </c>
    </row>
    <row r="103" spans="2:7" x14ac:dyDescent="0.4">
      <c r="B103" s="12"/>
      <c r="C103" s="12"/>
      <c r="D103" s="13" t="s">
        <v>97</v>
      </c>
      <c r="E103" s="14">
        <v>670000</v>
      </c>
      <c r="F103" s="14">
        <v>979000</v>
      </c>
      <c r="G103" s="14">
        <f t="shared" si="1"/>
        <v>-309000</v>
      </c>
    </row>
    <row r="104" spans="2:7" x14ac:dyDescent="0.4">
      <c r="B104" s="12"/>
      <c r="C104" s="15"/>
      <c r="D104" s="16" t="s">
        <v>98</v>
      </c>
      <c r="E104" s="17">
        <f>+E97+E98+E99+E100</f>
        <v>670000</v>
      </c>
      <c r="F104" s="17">
        <f>+F97+F98+F99+F100</f>
        <v>979000</v>
      </c>
      <c r="G104" s="17">
        <f t="shared" si="1"/>
        <v>-309000</v>
      </c>
    </row>
    <row r="105" spans="2:7" x14ac:dyDescent="0.4">
      <c r="B105" s="12"/>
      <c r="C105" s="9" t="s">
        <v>41</v>
      </c>
      <c r="D105" s="13" t="s">
        <v>99</v>
      </c>
      <c r="E105" s="14"/>
      <c r="F105" s="14"/>
      <c r="G105" s="14">
        <f t="shared" si="1"/>
        <v>0</v>
      </c>
    </row>
    <row r="106" spans="2:7" x14ac:dyDescent="0.4">
      <c r="B106" s="12"/>
      <c r="C106" s="12"/>
      <c r="D106" s="13" t="s">
        <v>100</v>
      </c>
      <c r="E106" s="14">
        <f>+E107+E108</f>
        <v>0</v>
      </c>
      <c r="F106" s="14">
        <f>+F107+F108</f>
        <v>0</v>
      </c>
      <c r="G106" s="14">
        <f t="shared" si="1"/>
        <v>0</v>
      </c>
    </row>
    <row r="107" spans="2:7" x14ac:dyDescent="0.4">
      <c r="B107" s="12"/>
      <c r="C107" s="12"/>
      <c r="D107" s="13" t="s">
        <v>101</v>
      </c>
      <c r="E107" s="14"/>
      <c r="F107" s="14"/>
      <c r="G107" s="14">
        <f t="shared" si="1"/>
        <v>0</v>
      </c>
    </row>
    <row r="108" spans="2:7" x14ac:dyDescent="0.4">
      <c r="B108" s="12"/>
      <c r="C108" s="12"/>
      <c r="D108" s="13" t="s">
        <v>102</v>
      </c>
      <c r="E108" s="14"/>
      <c r="F108" s="14"/>
      <c r="G108" s="14">
        <f t="shared" si="1"/>
        <v>0</v>
      </c>
    </row>
    <row r="109" spans="2:7" x14ac:dyDescent="0.4">
      <c r="B109" s="12"/>
      <c r="C109" s="15"/>
      <c r="D109" s="16" t="s">
        <v>103</v>
      </c>
      <c r="E109" s="17">
        <f>+E105+E106</f>
        <v>0</v>
      </c>
      <c r="F109" s="17">
        <f>+F105+F106</f>
        <v>0</v>
      </c>
      <c r="G109" s="17">
        <f t="shared" si="1"/>
        <v>0</v>
      </c>
    </row>
    <row r="110" spans="2:7" x14ac:dyDescent="0.4">
      <c r="B110" s="15"/>
      <c r="C110" s="18" t="s">
        <v>104</v>
      </c>
      <c r="D110" s="21"/>
      <c r="E110" s="22">
        <f xml:space="preserve"> +E104 - E109</f>
        <v>670000</v>
      </c>
      <c r="F110" s="22">
        <f xml:space="preserve"> +F104 - F109</f>
        <v>979000</v>
      </c>
      <c r="G110" s="22">
        <f t="shared" si="1"/>
        <v>-309000</v>
      </c>
    </row>
    <row r="111" spans="2:7" x14ac:dyDescent="0.4">
      <c r="B111" s="18" t="s">
        <v>105</v>
      </c>
      <c r="C111" s="23"/>
      <c r="D111" s="19"/>
      <c r="E111" s="20">
        <f xml:space="preserve"> +E96 +E110</f>
        <v>667900</v>
      </c>
      <c r="F111" s="20">
        <f xml:space="preserve"> +F96 +F110</f>
        <v>977071</v>
      </c>
      <c r="G111" s="20">
        <f t="shared" si="1"/>
        <v>-309171</v>
      </c>
    </row>
    <row r="112" spans="2:7" x14ac:dyDescent="0.4">
      <c r="B112" s="9" t="s">
        <v>106</v>
      </c>
      <c r="C112" s="9" t="s">
        <v>9</v>
      </c>
      <c r="D112" s="13" t="s">
        <v>107</v>
      </c>
      <c r="E112" s="14">
        <f>+E113</f>
        <v>0</v>
      </c>
      <c r="F112" s="14">
        <f>+F113</f>
        <v>0</v>
      </c>
      <c r="G112" s="14">
        <f t="shared" si="1"/>
        <v>0</v>
      </c>
    </row>
    <row r="113" spans="2:7" x14ac:dyDescent="0.4">
      <c r="B113" s="12"/>
      <c r="C113" s="12"/>
      <c r="D113" s="13" t="s">
        <v>108</v>
      </c>
      <c r="E113" s="14"/>
      <c r="F113" s="14"/>
      <c r="G113" s="14">
        <f t="shared" si="1"/>
        <v>0</v>
      </c>
    </row>
    <row r="114" spans="2:7" x14ac:dyDescent="0.4">
      <c r="B114" s="12"/>
      <c r="C114" s="12"/>
      <c r="D114" s="13" t="s">
        <v>109</v>
      </c>
      <c r="E114" s="14">
        <f>+E115</f>
        <v>0</v>
      </c>
      <c r="F114" s="14">
        <f>+F115</f>
        <v>0</v>
      </c>
      <c r="G114" s="14">
        <f t="shared" si="1"/>
        <v>0</v>
      </c>
    </row>
    <row r="115" spans="2:7" x14ac:dyDescent="0.4">
      <c r="B115" s="12"/>
      <c r="C115" s="12"/>
      <c r="D115" s="13" t="s">
        <v>110</v>
      </c>
      <c r="E115" s="14"/>
      <c r="F115" s="14"/>
      <c r="G115" s="14">
        <f t="shared" si="1"/>
        <v>0</v>
      </c>
    </row>
    <row r="116" spans="2:7" x14ac:dyDescent="0.4">
      <c r="B116" s="12"/>
      <c r="C116" s="12"/>
      <c r="D116" s="13" t="s">
        <v>111</v>
      </c>
      <c r="E116" s="14"/>
      <c r="F116" s="14"/>
      <c r="G116" s="14">
        <f t="shared" si="1"/>
        <v>0</v>
      </c>
    </row>
    <row r="117" spans="2:7" x14ac:dyDescent="0.4">
      <c r="B117" s="12"/>
      <c r="C117" s="12"/>
      <c r="D117" s="13" t="s">
        <v>112</v>
      </c>
      <c r="E117" s="14">
        <v>16330</v>
      </c>
      <c r="F117" s="14">
        <v>2374</v>
      </c>
      <c r="G117" s="14">
        <f t="shared" si="1"/>
        <v>13956</v>
      </c>
    </row>
    <row r="118" spans="2:7" x14ac:dyDescent="0.4">
      <c r="B118" s="12"/>
      <c r="C118" s="12"/>
      <c r="D118" s="13" t="s">
        <v>113</v>
      </c>
      <c r="E118" s="14"/>
      <c r="F118" s="14"/>
      <c r="G118" s="14">
        <f t="shared" si="1"/>
        <v>0</v>
      </c>
    </row>
    <row r="119" spans="2:7" x14ac:dyDescent="0.4">
      <c r="B119" s="12"/>
      <c r="C119" s="12"/>
      <c r="D119" s="13" t="s">
        <v>114</v>
      </c>
      <c r="E119" s="14">
        <f>+E120</f>
        <v>0</v>
      </c>
      <c r="F119" s="14">
        <f>+F120</f>
        <v>0</v>
      </c>
      <c r="G119" s="14">
        <f t="shared" si="1"/>
        <v>0</v>
      </c>
    </row>
    <row r="120" spans="2:7" x14ac:dyDescent="0.4">
      <c r="B120" s="12"/>
      <c r="C120" s="12"/>
      <c r="D120" s="13" t="s">
        <v>115</v>
      </c>
      <c r="E120" s="14"/>
      <c r="F120" s="14"/>
      <c r="G120" s="14">
        <f t="shared" si="1"/>
        <v>0</v>
      </c>
    </row>
    <row r="121" spans="2:7" x14ac:dyDescent="0.4">
      <c r="B121" s="12"/>
      <c r="C121" s="15"/>
      <c r="D121" s="16" t="s">
        <v>116</v>
      </c>
      <c r="E121" s="17">
        <f>+E112+E114+E116+E117+E118+E119</f>
        <v>16330</v>
      </c>
      <c r="F121" s="17">
        <f>+F112+F114+F116+F117+F118+F119</f>
        <v>2374</v>
      </c>
      <c r="G121" s="17">
        <f t="shared" si="1"/>
        <v>13956</v>
      </c>
    </row>
    <row r="122" spans="2:7" x14ac:dyDescent="0.4">
      <c r="B122" s="12"/>
      <c r="C122" s="9" t="s">
        <v>41</v>
      </c>
      <c r="D122" s="13" t="s">
        <v>117</v>
      </c>
      <c r="E122" s="14">
        <f>+E123+E124+E125+E126</f>
        <v>0</v>
      </c>
      <c r="F122" s="14">
        <f>+F123+F124+F125+F126</f>
        <v>0</v>
      </c>
      <c r="G122" s="14">
        <f t="shared" si="1"/>
        <v>0</v>
      </c>
    </row>
    <row r="123" spans="2:7" x14ac:dyDescent="0.4">
      <c r="B123" s="12"/>
      <c r="C123" s="12"/>
      <c r="D123" s="13" t="s">
        <v>118</v>
      </c>
      <c r="E123" s="14"/>
      <c r="F123" s="14"/>
      <c r="G123" s="14">
        <f t="shared" si="1"/>
        <v>0</v>
      </c>
    </row>
    <row r="124" spans="2:7" x14ac:dyDescent="0.4">
      <c r="B124" s="12"/>
      <c r="C124" s="12"/>
      <c r="D124" s="13" t="s">
        <v>119</v>
      </c>
      <c r="E124" s="14"/>
      <c r="F124" s="14"/>
      <c r="G124" s="14">
        <f t="shared" si="1"/>
        <v>0</v>
      </c>
    </row>
    <row r="125" spans="2:7" x14ac:dyDescent="0.4">
      <c r="B125" s="12"/>
      <c r="C125" s="12"/>
      <c r="D125" s="13" t="s">
        <v>120</v>
      </c>
      <c r="E125" s="14"/>
      <c r="F125" s="14"/>
      <c r="G125" s="14">
        <f t="shared" si="1"/>
        <v>0</v>
      </c>
    </row>
    <row r="126" spans="2:7" x14ac:dyDescent="0.4">
      <c r="B126" s="12"/>
      <c r="C126" s="12"/>
      <c r="D126" s="13" t="s">
        <v>121</v>
      </c>
      <c r="E126" s="14"/>
      <c r="F126" s="14"/>
      <c r="G126" s="14">
        <f t="shared" si="1"/>
        <v>0</v>
      </c>
    </row>
    <row r="127" spans="2:7" x14ac:dyDescent="0.4">
      <c r="B127" s="12"/>
      <c r="C127" s="12"/>
      <c r="D127" s="13" t="s">
        <v>122</v>
      </c>
      <c r="E127" s="14"/>
      <c r="F127" s="14"/>
      <c r="G127" s="14">
        <f t="shared" si="1"/>
        <v>0</v>
      </c>
    </row>
    <row r="128" spans="2:7" x14ac:dyDescent="0.4">
      <c r="B128" s="12"/>
      <c r="C128" s="12"/>
      <c r="D128" s="13" t="s">
        <v>123</v>
      </c>
      <c r="E128" s="14"/>
      <c r="F128" s="14"/>
      <c r="G128" s="14">
        <f t="shared" si="1"/>
        <v>0</v>
      </c>
    </row>
    <row r="129" spans="2:7" x14ac:dyDescent="0.4">
      <c r="B129" s="12"/>
      <c r="C129" s="12"/>
      <c r="D129" s="13" t="s">
        <v>124</v>
      </c>
      <c r="E129" s="14">
        <v>684230</v>
      </c>
      <c r="F129" s="14">
        <v>979550</v>
      </c>
      <c r="G129" s="14">
        <f t="shared" si="1"/>
        <v>-295320</v>
      </c>
    </row>
    <row r="130" spans="2:7" x14ac:dyDescent="0.4">
      <c r="B130" s="12"/>
      <c r="C130" s="12"/>
      <c r="D130" s="13" t="s">
        <v>125</v>
      </c>
      <c r="E130" s="14"/>
      <c r="F130" s="14"/>
      <c r="G130" s="14">
        <f t="shared" si="1"/>
        <v>0</v>
      </c>
    </row>
    <row r="131" spans="2:7" x14ac:dyDescent="0.4">
      <c r="B131" s="12"/>
      <c r="C131" s="12"/>
      <c r="D131" s="13" t="s">
        <v>126</v>
      </c>
      <c r="E131" s="14"/>
      <c r="F131" s="14"/>
      <c r="G131" s="14">
        <f t="shared" si="1"/>
        <v>0</v>
      </c>
    </row>
    <row r="132" spans="2:7" x14ac:dyDescent="0.4">
      <c r="B132" s="12"/>
      <c r="C132" s="15"/>
      <c r="D132" s="16" t="s">
        <v>127</v>
      </c>
      <c r="E132" s="17">
        <f>+E122+E127+E128+E129+E130+E131</f>
        <v>684230</v>
      </c>
      <c r="F132" s="17">
        <f>+F122+F127+F128+F129+F130+F131</f>
        <v>979550</v>
      </c>
      <c r="G132" s="17">
        <f t="shared" si="1"/>
        <v>-295320</v>
      </c>
    </row>
    <row r="133" spans="2:7" x14ac:dyDescent="0.4">
      <c r="B133" s="15"/>
      <c r="C133" s="24" t="s">
        <v>128</v>
      </c>
      <c r="D133" s="25"/>
      <c r="E133" s="26">
        <f xml:space="preserve"> +E121 - E132</f>
        <v>-667900</v>
      </c>
      <c r="F133" s="26">
        <f xml:space="preserve"> +F121 - F132</f>
        <v>-977176</v>
      </c>
      <c r="G133" s="26">
        <f t="shared" si="1"/>
        <v>309276</v>
      </c>
    </row>
    <row r="134" spans="2:7" x14ac:dyDescent="0.4">
      <c r="B134" s="18" t="s">
        <v>129</v>
      </c>
      <c r="C134" s="27"/>
      <c r="D134" s="28"/>
      <c r="E134" s="29">
        <f xml:space="preserve"> +E111 +E133</f>
        <v>0</v>
      </c>
      <c r="F134" s="29">
        <f xml:space="preserve"> +F111 +F133</f>
        <v>-105</v>
      </c>
      <c r="G134" s="29">
        <f t="shared" si="1"/>
        <v>105</v>
      </c>
    </row>
    <row r="135" spans="2:7" x14ac:dyDescent="0.4">
      <c r="B135" s="30" t="s">
        <v>130</v>
      </c>
      <c r="C135" s="27" t="s">
        <v>131</v>
      </c>
      <c r="D135" s="28"/>
      <c r="E135" s="29"/>
      <c r="F135" s="29">
        <v>105</v>
      </c>
      <c r="G135" s="29">
        <f t="shared" ref="G135:G145" si="2">E135-F135</f>
        <v>-105</v>
      </c>
    </row>
    <row r="136" spans="2:7" x14ac:dyDescent="0.4">
      <c r="B136" s="31"/>
      <c r="C136" s="27" t="s">
        <v>132</v>
      </c>
      <c r="D136" s="28"/>
      <c r="E136" s="29">
        <f xml:space="preserve"> +E134 +E135</f>
        <v>0</v>
      </c>
      <c r="F136" s="29">
        <f xml:space="preserve"> +F134 +F135</f>
        <v>0</v>
      </c>
      <c r="G136" s="29">
        <f t="shared" si="2"/>
        <v>0</v>
      </c>
    </row>
    <row r="137" spans="2:7" x14ac:dyDescent="0.4">
      <c r="B137" s="31"/>
      <c r="C137" s="27" t="s">
        <v>133</v>
      </c>
      <c r="D137" s="28"/>
      <c r="E137" s="29"/>
      <c r="F137" s="29"/>
      <c r="G137" s="29">
        <f t="shared" si="2"/>
        <v>0</v>
      </c>
    </row>
    <row r="138" spans="2:7" x14ac:dyDescent="0.4">
      <c r="B138" s="31"/>
      <c r="C138" s="27" t="s">
        <v>134</v>
      </c>
      <c r="D138" s="28"/>
      <c r="E138" s="29">
        <f>+E139+E140</f>
        <v>0</v>
      </c>
      <c r="F138" s="29">
        <f>+F139+F140</f>
        <v>0</v>
      </c>
      <c r="G138" s="29">
        <f t="shared" si="2"/>
        <v>0</v>
      </c>
    </row>
    <row r="139" spans="2:7" x14ac:dyDescent="0.4">
      <c r="B139" s="31"/>
      <c r="C139" s="32" t="s">
        <v>135</v>
      </c>
      <c r="D139" s="25"/>
      <c r="E139" s="26"/>
      <c r="F139" s="26"/>
      <c r="G139" s="26">
        <f t="shared" si="2"/>
        <v>0</v>
      </c>
    </row>
    <row r="140" spans="2:7" x14ac:dyDescent="0.4">
      <c r="B140" s="31"/>
      <c r="C140" s="32" t="s">
        <v>136</v>
      </c>
      <c r="D140" s="25"/>
      <c r="E140" s="26"/>
      <c r="F140" s="26"/>
      <c r="G140" s="26">
        <f t="shared" si="2"/>
        <v>0</v>
      </c>
    </row>
    <row r="141" spans="2:7" x14ac:dyDescent="0.4">
      <c r="B141" s="31"/>
      <c r="C141" s="27" t="s">
        <v>137</v>
      </c>
      <c r="D141" s="28"/>
      <c r="E141" s="29">
        <f>+E142+E143+E144</f>
        <v>0</v>
      </c>
      <c r="F141" s="29">
        <f>+F142+F143+F144</f>
        <v>0</v>
      </c>
      <c r="G141" s="29">
        <f t="shared" si="2"/>
        <v>0</v>
      </c>
    </row>
    <row r="142" spans="2:7" x14ac:dyDescent="0.4">
      <c r="B142" s="31"/>
      <c r="C142" s="32" t="s">
        <v>138</v>
      </c>
      <c r="D142" s="25"/>
      <c r="E142" s="26"/>
      <c r="F142" s="26"/>
      <c r="G142" s="26">
        <f t="shared" si="2"/>
        <v>0</v>
      </c>
    </row>
    <row r="143" spans="2:7" x14ac:dyDescent="0.4">
      <c r="B143" s="31"/>
      <c r="C143" s="32" t="s">
        <v>139</v>
      </c>
      <c r="D143" s="25"/>
      <c r="E143" s="26"/>
      <c r="F143" s="26"/>
      <c r="G143" s="26">
        <f t="shared" si="2"/>
        <v>0</v>
      </c>
    </row>
    <row r="144" spans="2:7" x14ac:dyDescent="0.4">
      <c r="B144" s="31"/>
      <c r="C144" s="32" t="s">
        <v>140</v>
      </c>
      <c r="D144" s="25"/>
      <c r="E144" s="26"/>
      <c r="F144" s="26"/>
      <c r="G144" s="26">
        <f t="shared" si="2"/>
        <v>0</v>
      </c>
    </row>
    <row r="145" spans="2:7" x14ac:dyDescent="0.4">
      <c r="B145" s="33"/>
      <c r="C145" s="27" t="s">
        <v>141</v>
      </c>
      <c r="D145" s="28"/>
      <c r="E145" s="29">
        <f xml:space="preserve"> +E136 +E137 +E138 - E141</f>
        <v>0</v>
      </c>
      <c r="F145" s="29">
        <f xml:space="preserve"> +F136 +F137 +F138 - F141</f>
        <v>0</v>
      </c>
      <c r="G145" s="29">
        <f t="shared" si="2"/>
        <v>0</v>
      </c>
    </row>
  </sheetData>
  <mergeCells count="13">
    <mergeCell ref="B135:B145"/>
    <mergeCell ref="B97:B110"/>
    <mergeCell ref="C97:C104"/>
    <mergeCell ref="C105:C109"/>
    <mergeCell ref="B112:B133"/>
    <mergeCell ref="C112:C121"/>
    <mergeCell ref="C122:C132"/>
    <mergeCell ref="B2:G2"/>
    <mergeCell ref="B3:G3"/>
    <mergeCell ref="B5:D5"/>
    <mergeCell ref="B6:B96"/>
    <mergeCell ref="C6:C43"/>
    <mergeCell ref="C44:C9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特別養護老人ホームやすらぎ園</vt:lpstr>
      <vt:lpstr>ケアハウスやすらぎ</vt:lpstr>
      <vt:lpstr>グループホームむつみあい</vt:lpstr>
      <vt:lpstr>本部</vt:lpstr>
      <vt:lpstr>訪問入浴介護事業</vt:lpstr>
      <vt:lpstr>老人居宅介護支援事業</vt:lpstr>
      <vt:lpstr>地域支援事業</vt:lpstr>
      <vt:lpstr>グループホームなごみ筒井</vt:lpstr>
      <vt:lpstr>法人後見事業</vt:lpstr>
      <vt:lpstr>グループホームなごみ筒井!Print_Titles</vt:lpstr>
      <vt:lpstr>グループホームむつみあい!Print_Titles</vt:lpstr>
      <vt:lpstr>ケアハウスやすらぎ!Print_Titles</vt:lpstr>
      <vt:lpstr>地域支援事業!Print_Titles</vt:lpstr>
      <vt:lpstr>特別養護老人ホームやすらぎ園!Print_Titles</vt:lpstr>
      <vt:lpstr>法人後見事業!Print_Titles</vt:lpstr>
      <vt:lpstr>訪問入浴介護事業!Print_Titles</vt:lpstr>
      <vt:lpstr>本部!Print_Titles</vt:lpstr>
      <vt:lpstr>老人居宅介護支援事業!Print_Titles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2026-05-14T04:19:50Z</dcterms:created>
  <dcterms:modified xsi:type="dcterms:W3CDTF">2026-05-14T04:19:52Z</dcterms:modified>
</cp:coreProperties>
</file>