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FA01A20F-EFB9-4643-A55B-B1534D3697DA}" xr6:coauthVersionLast="47" xr6:coauthVersionMax="47" xr10:uidLastSave="{00000000-0000-0000-0000-000000000000}"/>
  <bookViews>
    <workbookView xWindow="-120" yWindow="-120" windowWidth="29040" windowHeight="15720" activeTab="8" xr2:uid="{0A53C66F-DAE7-4261-8ECA-BF5BE11B3EB9}"/>
  </bookViews>
  <sheets>
    <sheet name="特別養護老人ホームやすらぎ園" sheetId="1" r:id="rId1"/>
    <sheet name="ケアハウスやすらぎ" sheetId="2" r:id="rId2"/>
    <sheet name="グループホームむつみあい" sheetId="3" r:id="rId3"/>
    <sheet name="本部" sheetId="4" r:id="rId4"/>
    <sheet name="訪問入浴介護事業" sheetId="5" r:id="rId5"/>
    <sheet name="老人居宅介護支援事業" sheetId="6" r:id="rId6"/>
    <sheet name="地域支援事業" sheetId="7" r:id="rId7"/>
    <sheet name="グループホームなごみ筒井" sheetId="8" r:id="rId8"/>
    <sheet name="法人後見事業" sheetId="9" r:id="rId9"/>
  </sheets>
  <definedNames>
    <definedName name="_xlnm.Print_Titles" localSheetId="7">グループホームなごみ筒井!$1:$5</definedName>
    <definedName name="_xlnm.Print_Titles" localSheetId="2">グループホームむつみあい!$1:$5</definedName>
    <definedName name="_xlnm.Print_Titles" localSheetId="1">ケアハウスやすらぎ!$1:$5</definedName>
    <definedName name="_xlnm.Print_Titles" localSheetId="6">地域支援事業!$1:$5</definedName>
    <definedName name="_xlnm.Print_Titles" localSheetId="0">特別養護老人ホームやすらぎ園!$1:$5</definedName>
    <definedName name="_xlnm.Print_Titles" localSheetId="8">法人後見事業!$1:$5</definedName>
    <definedName name="_xlnm.Print_Titles" localSheetId="4">訪問入浴介護事業!$1:$5</definedName>
    <definedName name="_xlnm.Print_Titles" localSheetId="3">本部!$1:$5</definedName>
    <definedName name="_xlnm.Print_Titles" localSheetId="5">老人居宅介護支援事業!$1:$5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0" i="9" l="1"/>
  <c r="G147" i="9"/>
  <c r="G144" i="9"/>
  <c r="G143" i="9"/>
  <c r="G142" i="9"/>
  <c r="G141" i="9"/>
  <c r="G140" i="9"/>
  <c r="G139" i="9"/>
  <c r="G138" i="9"/>
  <c r="F137" i="9"/>
  <c r="F145" i="9" s="1"/>
  <c r="E137" i="9"/>
  <c r="G136" i="9"/>
  <c r="G134" i="9"/>
  <c r="F133" i="9"/>
  <c r="E133" i="9"/>
  <c r="G133" i="9" s="1"/>
  <c r="G132" i="9"/>
  <c r="G131" i="9"/>
  <c r="G130" i="9"/>
  <c r="G129" i="9"/>
  <c r="G128" i="9"/>
  <c r="G127" i="9"/>
  <c r="F126" i="9"/>
  <c r="F135" i="9" s="1"/>
  <c r="F146" i="9" s="1"/>
  <c r="E126" i="9"/>
  <c r="G123" i="9"/>
  <c r="G122" i="9"/>
  <c r="G121" i="9"/>
  <c r="G120" i="9"/>
  <c r="G119" i="9"/>
  <c r="G118" i="9"/>
  <c r="F117" i="9"/>
  <c r="F124" i="9" s="1"/>
  <c r="E117" i="9"/>
  <c r="G116" i="9"/>
  <c r="G114" i="9"/>
  <c r="F113" i="9"/>
  <c r="E113" i="9"/>
  <c r="G113" i="9" s="1"/>
  <c r="G112" i="9"/>
  <c r="F111" i="9"/>
  <c r="F115" i="9" s="1"/>
  <c r="F125" i="9" s="1"/>
  <c r="E111" i="9"/>
  <c r="G108" i="9"/>
  <c r="F107" i="9"/>
  <c r="E107" i="9"/>
  <c r="G107" i="9" s="1"/>
  <c r="G106" i="9"/>
  <c r="G105" i="9"/>
  <c r="G104" i="9"/>
  <c r="F104" i="9"/>
  <c r="E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F78" i="9"/>
  <c r="E78" i="9"/>
  <c r="G78" i="9" s="1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F63" i="9"/>
  <c r="E63" i="9"/>
  <c r="G63" i="9" s="1"/>
  <c r="G62" i="9"/>
  <c r="G61" i="9"/>
  <c r="G60" i="9"/>
  <c r="G59" i="9"/>
  <c r="G58" i="9"/>
  <c r="G57" i="9"/>
  <c r="G56" i="9"/>
  <c r="F55" i="9"/>
  <c r="F109" i="9" s="1"/>
  <c r="E55" i="9"/>
  <c r="G53" i="9"/>
  <c r="G52" i="9"/>
  <c r="G51" i="9"/>
  <c r="F50" i="9"/>
  <c r="E50" i="9"/>
  <c r="G50" i="9" s="1"/>
  <c r="G49" i="9"/>
  <c r="G48" i="9"/>
  <c r="G47" i="9"/>
  <c r="G46" i="9"/>
  <c r="G45" i="9"/>
  <c r="G44" i="9"/>
  <c r="G43" i="9"/>
  <c r="F42" i="9"/>
  <c r="E42" i="9"/>
  <c r="G42" i="9" s="1"/>
  <c r="F41" i="9"/>
  <c r="E41" i="9"/>
  <c r="G41" i="9" s="1"/>
  <c r="G40" i="9"/>
  <c r="G39" i="9"/>
  <c r="G38" i="9"/>
  <c r="G37" i="9"/>
  <c r="G36" i="9"/>
  <c r="G35" i="9"/>
  <c r="F34" i="9"/>
  <c r="E34" i="9"/>
  <c r="G34" i="9" s="1"/>
  <c r="G33" i="9"/>
  <c r="G32" i="9"/>
  <c r="G31" i="9"/>
  <c r="G30" i="9"/>
  <c r="G29" i="9"/>
  <c r="G28" i="9"/>
  <c r="F27" i="9"/>
  <c r="E27" i="9"/>
  <c r="G27" i="9" s="1"/>
  <c r="G26" i="9"/>
  <c r="G25" i="9"/>
  <c r="F24" i="9"/>
  <c r="E24" i="9"/>
  <c r="G24" i="9" s="1"/>
  <c r="G23" i="9"/>
  <c r="G22" i="9"/>
  <c r="G21" i="9"/>
  <c r="G20" i="9"/>
  <c r="G19" i="9"/>
  <c r="G18" i="9"/>
  <c r="F17" i="9"/>
  <c r="E17" i="9"/>
  <c r="G17" i="9" s="1"/>
  <c r="G16" i="9"/>
  <c r="G15" i="9"/>
  <c r="G14" i="9"/>
  <c r="G13" i="9"/>
  <c r="G12" i="9"/>
  <c r="F11" i="9"/>
  <c r="E11" i="9"/>
  <c r="G11" i="9" s="1"/>
  <c r="G10" i="9"/>
  <c r="G9" i="9"/>
  <c r="G8" i="9"/>
  <c r="F7" i="9"/>
  <c r="F6" i="9" s="1"/>
  <c r="F54" i="9" s="1"/>
  <c r="F110" i="9" s="1"/>
  <c r="F149" i="9" s="1"/>
  <c r="F151" i="9" s="1"/>
  <c r="E7" i="9"/>
  <c r="G7" i="9" s="1"/>
  <c r="E6" i="9"/>
  <c r="G150" i="8"/>
  <c r="G147" i="8"/>
  <c r="G144" i="8"/>
  <c r="G143" i="8"/>
  <c r="G142" i="8"/>
  <c r="G141" i="8"/>
  <c r="G140" i="8"/>
  <c r="G139" i="8"/>
  <c r="G138" i="8"/>
  <c r="F137" i="8"/>
  <c r="F145" i="8" s="1"/>
  <c r="E137" i="8"/>
  <c r="G136" i="8"/>
  <c r="G134" i="8"/>
  <c r="F133" i="8"/>
  <c r="E133" i="8"/>
  <c r="G133" i="8" s="1"/>
  <c r="G132" i="8"/>
  <c r="G131" i="8"/>
  <c r="G130" i="8"/>
  <c r="G129" i="8"/>
  <c r="G128" i="8"/>
  <c r="G127" i="8"/>
  <c r="F126" i="8"/>
  <c r="F135" i="8" s="1"/>
  <c r="F146" i="8" s="1"/>
  <c r="E126" i="8"/>
  <c r="G123" i="8"/>
  <c r="G122" i="8"/>
  <c r="G121" i="8"/>
  <c r="G120" i="8"/>
  <c r="G119" i="8"/>
  <c r="G118" i="8"/>
  <c r="F117" i="8"/>
  <c r="F124" i="8" s="1"/>
  <c r="E117" i="8"/>
  <c r="G116" i="8"/>
  <c r="G114" i="8"/>
  <c r="F113" i="8"/>
  <c r="E113" i="8"/>
  <c r="G113" i="8" s="1"/>
  <c r="G112" i="8"/>
  <c r="F111" i="8"/>
  <c r="F115" i="8" s="1"/>
  <c r="F125" i="8" s="1"/>
  <c r="E111" i="8"/>
  <c r="G108" i="8"/>
  <c r="F107" i="8"/>
  <c r="E107" i="8"/>
  <c r="G107" i="8" s="1"/>
  <c r="G106" i="8"/>
  <c r="G105" i="8"/>
  <c r="F104" i="8"/>
  <c r="G104" i="8" s="1"/>
  <c r="E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F78" i="8"/>
  <c r="E78" i="8"/>
  <c r="G78" i="8" s="1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F63" i="8"/>
  <c r="E63" i="8"/>
  <c r="G63" i="8" s="1"/>
  <c r="G62" i="8"/>
  <c r="G61" i="8"/>
  <c r="G60" i="8"/>
  <c r="G59" i="8"/>
  <c r="G58" i="8"/>
  <c r="G57" i="8"/>
  <c r="G56" i="8"/>
  <c r="F55" i="8"/>
  <c r="F109" i="8" s="1"/>
  <c r="E55" i="8"/>
  <c r="G53" i="8"/>
  <c r="G52" i="8"/>
  <c r="G51" i="8"/>
  <c r="F50" i="8"/>
  <c r="E50" i="8"/>
  <c r="G50" i="8" s="1"/>
  <c r="G49" i="8"/>
  <c r="G48" i="8"/>
  <c r="G47" i="8"/>
  <c r="G46" i="8"/>
  <c r="G45" i="8"/>
  <c r="G44" i="8"/>
  <c r="G43" i="8"/>
  <c r="F42" i="8"/>
  <c r="E42" i="8"/>
  <c r="G42" i="8" s="1"/>
  <c r="F41" i="8"/>
  <c r="E41" i="8"/>
  <c r="G41" i="8" s="1"/>
  <c r="G40" i="8"/>
  <c r="G39" i="8"/>
  <c r="G38" i="8"/>
  <c r="G37" i="8"/>
  <c r="G36" i="8"/>
  <c r="G35" i="8"/>
  <c r="F34" i="8"/>
  <c r="E34" i="8"/>
  <c r="G34" i="8" s="1"/>
  <c r="G33" i="8"/>
  <c r="G32" i="8"/>
  <c r="G31" i="8"/>
  <c r="G30" i="8"/>
  <c r="G29" i="8"/>
  <c r="G28" i="8"/>
  <c r="F27" i="8"/>
  <c r="E27" i="8"/>
  <c r="G27" i="8" s="1"/>
  <c r="G26" i="8"/>
  <c r="G25" i="8"/>
  <c r="F24" i="8"/>
  <c r="E24" i="8"/>
  <c r="G24" i="8" s="1"/>
  <c r="G23" i="8"/>
  <c r="G22" i="8"/>
  <c r="G21" i="8"/>
  <c r="G20" i="8"/>
  <c r="G19" i="8"/>
  <c r="G18" i="8"/>
  <c r="F17" i="8"/>
  <c r="E17" i="8"/>
  <c r="G17" i="8" s="1"/>
  <c r="G16" i="8"/>
  <c r="G15" i="8"/>
  <c r="G14" i="8"/>
  <c r="G13" i="8"/>
  <c r="G12" i="8"/>
  <c r="F11" i="8"/>
  <c r="E11" i="8"/>
  <c r="G11" i="8" s="1"/>
  <c r="G10" i="8"/>
  <c r="G9" i="8"/>
  <c r="G8" i="8"/>
  <c r="F7" i="8"/>
  <c r="E7" i="8"/>
  <c r="G7" i="8" s="1"/>
  <c r="F6" i="8"/>
  <c r="F54" i="8" s="1"/>
  <c r="F110" i="8" s="1"/>
  <c r="F149" i="8" s="1"/>
  <c r="F151" i="8" s="1"/>
  <c r="E6" i="8"/>
  <c r="G150" i="7"/>
  <c r="G147" i="7"/>
  <c r="G144" i="7"/>
  <c r="G143" i="7"/>
  <c r="G142" i="7"/>
  <c r="G141" i="7"/>
  <c r="G140" i="7"/>
  <c r="G139" i="7"/>
  <c r="G138" i="7"/>
  <c r="F137" i="7"/>
  <c r="F145" i="7" s="1"/>
  <c r="E137" i="7"/>
  <c r="G136" i="7"/>
  <c r="G134" i="7"/>
  <c r="F133" i="7"/>
  <c r="E133" i="7"/>
  <c r="G133" i="7" s="1"/>
  <c r="G132" i="7"/>
  <c r="G131" i="7"/>
  <c r="G130" i="7"/>
  <c r="G129" i="7"/>
  <c r="G128" i="7"/>
  <c r="G127" i="7"/>
  <c r="F126" i="7"/>
  <c r="F135" i="7" s="1"/>
  <c r="F146" i="7" s="1"/>
  <c r="E126" i="7"/>
  <c r="G123" i="7"/>
  <c r="G122" i="7"/>
  <c r="G121" i="7"/>
  <c r="G120" i="7"/>
  <c r="G119" i="7"/>
  <c r="G118" i="7"/>
  <c r="F117" i="7"/>
  <c r="F124" i="7" s="1"/>
  <c r="E117" i="7"/>
  <c r="G116" i="7"/>
  <c r="G114" i="7"/>
  <c r="F113" i="7"/>
  <c r="E113" i="7"/>
  <c r="G113" i="7" s="1"/>
  <c r="G112" i="7"/>
  <c r="F111" i="7"/>
  <c r="F115" i="7" s="1"/>
  <c r="F125" i="7" s="1"/>
  <c r="E111" i="7"/>
  <c r="G108" i="7"/>
  <c r="F107" i="7"/>
  <c r="E107" i="7"/>
  <c r="G107" i="7" s="1"/>
  <c r="G106" i="7"/>
  <c r="G105" i="7"/>
  <c r="F104" i="7"/>
  <c r="E104" i="7"/>
  <c r="G104" i="7" s="1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F78" i="7"/>
  <c r="E78" i="7"/>
  <c r="G78" i="7" s="1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F63" i="7"/>
  <c r="E63" i="7"/>
  <c r="G63" i="7" s="1"/>
  <c r="G62" i="7"/>
  <c r="G61" i="7"/>
  <c r="G60" i="7"/>
  <c r="G59" i="7"/>
  <c r="G58" i="7"/>
  <c r="G57" i="7"/>
  <c r="G56" i="7"/>
  <c r="F55" i="7"/>
  <c r="F109" i="7" s="1"/>
  <c r="E55" i="7"/>
  <c r="G53" i="7"/>
  <c r="G52" i="7"/>
  <c r="G51" i="7"/>
  <c r="F50" i="7"/>
  <c r="E50" i="7"/>
  <c r="G50" i="7" s="1"/>
  <c r="G49" i="7"/>
  <c r="G48" i="7"/>
  <c r="G47" i="7"/>
  <c r="G46" i="7"/>
  <c r="G45" i="7"/>
  <c r="G44" i="7"/>
  <c r="G43" i="7"/>
  <c r="F42" i="7"/>
  <c r="F41" i="7" s="1"/>
  <c r="E42" i="7"/>
  <c r="G40" i="7"/>
  <c r="G39" i="7"/>
  <c r="G38" i="7"/>
  <c r="G37" i="7"/>
  <c r="G36" i="7"/>
  <c r="G35" i="7"/>
  <c r="F34" i="7"/>
  <c r="E34" i="7"/>
  <c r="G34" i="7" s="1"/>
  <c r="G33" i="7"/>
  <c r="G32" i="7"/>
  <c r="G31" i="7"/>
  <c r="G30" i="7"/>
  <c r="G29" i="7"/>
  <c r="G28" i="7"/>
  <c r="F27" i="7"/>
  <c r="E27" i="7"/>
  <c r="G27" i="7" s="1"/>
  <c r="G26" i="7"/>
  <c r="G25" i="7"/>
  <c r="F24" i="7"/>
  <c r="E24" i="7"/>
  <c r="G24" i="7" s="1"/>
  <c r="G23" i="7"/>
  <c r="G22" i="7"/>
  <c r="G21" i="7"/>
  <c r="G20" i="7"/>
  <c r="G19" i="7"/>
  <c r="G18" i="7"/>
  <c r="F17" i="7"/>
  <c r="E17" i="7"/>
  <c r="G17" i="7" s="1"/>
  <c r="G16" i="7"/>
  <c r="G15" i="7"/>
  <c r="G14" i="7"/>
  <c r="G13" i="7"/>
  <c r="G12" i="7"/>
  <c r="F11" i="7"/>
  <c r="E11" i="7"/>
  <c r="G11" i="7" s="1"/>
  <c r="G10" i="7"/>
  <c r="G9" i="7"/>
  <c r="G8" i="7"/>
  <c r="F7" i="7"/>
  <c r="E7" i="7"/>
  <c r="G7" i="7" s="1"/>
  <c r="F6" i="7"/>
  <c r="F54" i="7" s="1"/>
  <c r="F110" i="7" s="1"/>
  <c r="F149" i="7" s="1"/>
  <c r="F151" i="7" s="1"/>
  <c r="E6" i="7"/>
  <c r="G150" i="6"/>
  <c r="G147" i="6"/>
  <c r="G144" i="6"/>
  <c r="G143" i="6"/>
  <c r="G142" i="6"/>
  <c r="G141" i="6"/>
  <c r="G140" i="6"/>
  <c r="G139" i="6"/>
  <c r="G138" i="6"/>
  <c r="F137" i="6"/>
  <c r="F145" i="6" s="1"/>
  <c r="E137" i="6"/>
  <c r="G136" i="6"/>
  <c r="G134" i="6"/>
  <c r="F133" i="6"/>
  <c r="E133" i="6"/>
  <c r="G133" i="6" s="1"/>
  <c r="G132" i="6"/>
  <c r="G131" i="6"/>
  <c r="G130" i="6"/>
  <c r="G129" i="6"/>
  <c r="G128" i="6"/>
  <c r="G127" i="6"/>
  <c r="F126" i="6"/>
  <c r="F135" i="6" s="1"/>
  <c r="F146" i="6" s="1"/>
  <c r="E126" i="6"/>
  <c r="G123" i="6"/>
  <c r="G122" i="6"/>
  <c r="G121" i="6"/>
  <c r="G120" i="6"/>
  <c r="G119" i="6"/>
  <c r="G118" i="6"/>
  <c r="F117" i="6"/>
  <c r="F124" i="6" s="1"/>
  <c r="E117" i="6"/>
  <c r="G116" i="6"/>
  <c r="G114" i="6"/>
  <c r="F113" i="6"/>
  <c r="E113" i="6"/>
  <c r="G113" i="6" s="1"/>
  <c r="G112" i="6"/>
  <c r="F111" i="6"/>
  <c r="F115" i="6" s="1"/>
  <c r="F125" i="6" s="1"/>
  <c r="E111" i="6"/>
  <c r="G108" i="6"/>
  <c r="F107" i="6"/>
  <c r="E107" i="6"/>
  <c r="G107" i="6" s="1"/>
  <c r="G106" i="6"/>
  <c r="G105" i="6"/>
  <c r="F104" i="6"/>
  <c r="E104" i="6"/>
  <c r="G104" i="6" s="1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F78" i="6"/>
  <c r="E78" i="6"/>
  <c r="G78" i="6" s="1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F63" i="6"/>
  <c r="E63" i="6"/>
  <c r="G63" i="6" s="1"/>
  <c r="G62" i="6"/>
  <c r="G61" i="6"/>
  <c r="G60" i="6"/>
  <c r="G59" i="6"/>
  <c r="G58" i="6"/>
  <c r="G57" i="6"/>
  <c r="G56" i="6"/>
  <c r="F55" i="6"/>
  <c r="F109" i="6" s="1"/>
  <c r="E55" i="6"/>
  <c r="G53" i="6"/>
  <c r="G52" i="6"/>
  <c r="G51" i="6"/>
  <c r="F50" i="6"/>
  <c r="E50" i="6"/>
  <c r="G50" i="6" s="1"/>
  <c r="G49" i="6"/>
  <c r="G48" i="6"/>
  <c r="G47" i="6"/>
  <c r="G46" i="6"/>
  <c r="G45" i="6"/>
  <c r="G44" i="6"/>
  <c r="G43" i="6"/>
  <c r="F42" i="6"/>
  <c r="F41" i="6" s="1"/>
  <c r="E42" i="6"/>
  <c r="G40" i="6"/>
  <c r="G39" i="6"/>
  <c r="G38" i="6"/>
  <c r="G37" i="6"/>
  <c r="G36" i="6"/>
  <c r="G35" i="6"/>
  <c r="F34" i="6"/>
  <c r="E34" i="6"/>
  <c r="G34" i="6" s="1"/>
  <c r="G33" i="6"/>
  <c r="G32" i="6"/>
  <c r="G31" i="6"/>
  <c r="G30" i="6"/>
  <c r="G29" i="6"/>
  <c r="G28" i="6"/>
  <c r="F27" i="6"/>
  <c r="E27" i="6"/>
  <c r="G27" i="6" s="1"/>
  <c r="G26" i="6"/>
  <c r="G25" i="6"/>
  <c r="F24" i="6"/>
  <c r="E24" i="6"/>
  <c r="G24" i="6" s="1"/>
  <c r="G23" i="6"/>
  <c r="G22" i="6"/>
  <c r="G21" i="6"/>
  <c r="G20" i="6"/>
  <c r="G19" i="6"/>
  <c r="G18" i="6"/>
  <c r="F17" i="6"/>
  <c r="E17" i="6"/>
  <c r="G17" i="6" s="1"/>
  <c r="G16" i="6"/>
  <c r="G15" i="6"/>
  <c r="G14" i="6"/>
  <c r="G13" i="6"/>
  <c r="G12" i="6"/>
  <c r="F11" i="6"/>
  <c r="E11" i="6"/>
  <c r="G11" i="6" s="1"/>
  <c r="G10" i="6"/>
  <c r="G9" i="6"/>
  <c r="G8" i="6"/>
  <c r="F7" i="6"/>
  <c r="E7" i="6"/>
  <c r="G7" i="6" s="1"/>
  <c r="F6" i="6"/>
  <c r="F54" i="6" s="1"/>
  <c r="F110" i="6" s="1"/>
  <c r="F149" i="6" s="1"/>
  <c r="F151" i="6" s="1"/>
  <c r="E6" i="6"/>
  <c r="G150" i="5"/>
  <c r="G147" i="5"/>
  <c r="G144" i="5"/>
  <c r="G143" i="5"/>
  <c r="G142" i="5"/>
  <c r="G141" i="5"/>
  <c r="G140" i="5"/>
  <c r="G139" i="5"/>
  <c r="G138" i="5"/>
  <c r="F137" i="5"/>
  <c r="F145" i="5" s="1"/>
  <c r="E137" i="5"/>
  <c r="G136" i="5"/>
  <c r="G134" i="5"/>
  <c r="F133" i="5"/>
  <c r="E133" i="5"/>
  <c r="G133" i="5" s="1"/>
  <c r="G132" i="5"/>
  <c r="G131" i="5"/>
  <c r="G130" i="5"/>
  <c r="G129" i="5"/>
  <c r="G128" i="5"/>
  <c r="G127" i="5"/>
  <c r="F126" i="5"/>
  <c r="F135" i="5" s="1"/>
  <c r="F146" i="5" s="1"/>
  <c r="E126" i="5"/>
  <c r="G123" i="5"/>
  <c r="G122" i="5"/>
  <c r="G121" i="5"/>
  <c r="G120" i="5"/>
  <c r="G119" i="5"/>
  <c r="G118" i="5"/>
  <c r="F117" i="5"/>
  <c r="F124" i="5" s="1"/>
  <c r="E117" i="5"/>
  <c r="G116" i="5"/>
  <c r="G114" i="5"/>
  <c r="F113" i="5"/>
  <c r="E113" i="5"/>
  <c r="G113" i="5" s="1"/>
  <c r="G112" i="5"/>
  <c r="F111" i="5"/>
  <c r="F115" i="5" s="1"/>
  <c r="F125" i="5" s="1"/>
  <c r="E111" i="5"/>
  <c r="G108" i="5"/>
  <c r="F107" i="5"/>
  <c r="E107" i="5"/>
  <c r="G107" i="5" s="1"/>
  <c r="G106" i="5"/>
  <c r="G105" i="5"/>
  <c r="F104" i="5"/>
  <c r="E104" i="5"/>
  <c r="G104" i="5" s="1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F78" i="5"/>
  <c r="E78" i="5"/>
  <c r="G78" i="5" s="1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F63" i="5"/>
  <c r="E63" i="5"/>
  <c r="G63" i="5" s="1"/>
  <c r="G62" i="5"/>
  <c r="G61" i="5"/>
  <c r="G60" i="5"/>
  <c r="G59" i="5"/>
  <c r="G58" i="5"/>
  <c r="G57" i="5"/>
  <c r="G56" i="5"/>
  <c r="F55" i="5"/>
  <c r="F109" i="5" s="1"/>
  <c r="E55" i="5"/>
  <c r="G53" i="5"/>
  <c r="G52" i="5"/>
  <c r="G51" i="5"/>
  <c r="F50" i="5"/>
  <c r="E50" i="5"/>
  <c r="G50" i="5" s="1"/>
  <c r="G49" i="5"/>
  <c r="G48" i="5"/>
  <c r="G47" i="5"/>
  <c r="G46" i="5"/>
  <c r="G45" i="5"/>
  <c r="G44" i="5"/>
  <c r="G43" i="5"/>
  <c r="F42" i="5"/>
  <c r="E42" i="5"/>
  <c r="G42" i="5" s="1"/>
  <c r="F41" i="5"/>
  <c r="E41" i="5"/>
  <c r="G41" i="5" s="1"/>
  <c r="G40" i="5"/>
  <c r="G39" i="5"/>
  <c r="G38" i="5"/>
  <c r="G37" i="5"/>
  <c r="G36" i="5"/>
  <c r="G35" i="5"/>
  <c r="F34" i="5"/>
  <c r="E34" i="5"/>
  <c r="G34" i="5" s="1"/>
  <c r="G33" i="5"/>
  <c r="G32" i="5"/>
  <c r="G31" i="5"/>
  <c r="G30" i="5"/>
  <c r="G29" i="5"/>
  <c r="G28" i="5"/>
  <c r="F27" i="5"/>
  <c r="E27" i="5"/>
  <c r="G27" i="5" s="1"/>
  <c r="G26" i="5"/>
  <c r="G25" i="5"/>
  <c r="G24" i="5"/>
  <c r="F24" i="5"/>
  <c r="E24" i="5"/>
  <c r="G23" i="5"/>
  <c r="G22" i="5"/>
  <c r="G21" i="5"/>
  <c r="G20" i="5"/>
  <c r="G19" i="5"/>
  <c r="G18" i="5"/>
  <c r="F17" i="5"/>
  <c r="E17" i="5"/>
  <c r="G17" i="5" s="1"/>
  <c r="G16" i="5"/>
  <c r="G15" i="5"/>
  <c r="G14" i="5"/>
  <c r="G13" i="5"/>
  <c r="G12" i="5"/>
  <c r="F11" i="5"/>
  <c r="E11" i="5"/>
  <c r="G11" i="5" s="1"/>
  <c r="G10" i="5"/>
  <c r="G9" i="5"/>
  <c r="G8" i="5"/>
  <c r="F7" i="5"/>
  <c r="E7" i="5"/>
  <c r="G7" i="5" s="1"/>
  <c r="F6" i="5"/>
  <c r="F54" i="5" s="1"/>
  <c r="F110" i="5" s="1"/>
  <c r="F149" i="5" s="1"/>
  <c r="F151" i="5" s="1"/>
  <c r="E6" i="5"/>
  <c r="G150" i="4"/>
  <c r="G147" i="4"/>
  <c r="G144" i="4"/>
  <c r="G143" i="4"/>
  <c r="G142" i="4"/>
  <c r="G141" i="4"/>
  <c r="G140" i="4"/>
  <c r="G139" i="4"/>
  <c r="G138" i="4"/>
  <c r="F137" i="4"/>
  <c r="F145" i="4" s="1"/>
  <c r="E137" i="4"/>
  <c r="G136" i="4"/>
  <c r="G134" i="4"/>
  <c r="F133" i="4"/>
  <c r="E133" i="4"/>
  <c r="G133" i="4" s="1"/>
  <c r="G132" i="4"/>
  <c r="G131" i="4"/>
  <c r="G130" i="4"/>
  <c r="G129" i="4"/>
  <c r="G128" i="4"/>
  <c r="G127" i="4"/>
  <c r="F126" i="4"/>
  <c r="F135" i="4" s="1"/>
  <c r="F146" i="4" s="1"/>
  <c r="E126" i="4"/>
  <c r="G123" i="4"/>
  <c r="G122" i="4"/>
  <c r="G121" i="4"/>
  <c r="G120" i="4"/>
  <c r="G119" i="4"/>
  <c r="G118" i="4"/>
  <c r="F117" i="4"/>
  <c r="F124" i="4" s="1"/>
  <c r="E117" i="4"/>
  <c r="G116" i="4"/>
  <c r="G114" i="4"/>
  <c r="F113" i="4"/>
  <c r="E113" i="4"/>
  <c r="G113" i="4" s="1"/>
  <c r="G112" i="4"/>
  <c r="F111" i="4"/>
  <c r="F115" i="4" s="1"/>
  <c r="F125" i="4" s="1"/>
  <c r="E111" i="4"/>
  <c r="G108" i="4"/>
  <c r="F107" i="4"/>
  <c r="E107" i="4"/>
  <c r="G107" i="4" s="1"/>
  <c r="G106" i="4"/>
  <c r="G105" i="4"/>
  <c r="F104" i="4"/>
  <c r="E104" i="4"/>
  <c r="G104" i="4" s="1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F78" i="4"/>
  <c r="E78" i="4"/>
  <c r="G78" i="4" s="1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F63" i="4"/>
  <c r="E63" i="4"/>
  <c r="G63" i="4" s="1"/>
  <c r="G62" i="4"/>
  <c r="G61" i="4"/>
  <c r="G60" i="4"/>
  <c r="G59" i="4"/>
  <c r="G58" i="4"/>
  <c r="G57" i="4"/>
  <c r="G56" i="4"/>
  <c r="F55" i="4"/>
  <c r="F109" i="4" s="1"/>
  <c r="E55" i="4"/>
  <c r="G53" i="4"/>
  <c r="G52" i="4"/>
  <c r="G51" i="4"/>
  <c r="F50" i="4"/>
  <c r="E50" i="4"/>
  <c r="G50" i="4" s="1"/>
  <c r="G49" i="4"/>
  <c r="G48" i="4"/>
  <c r="G47" i="4"/>
  <c r="G46" i="4"/>
  <c r="G45" i="4"/>
  <c r="G44" i="4"/>
  <c r="G43" i="4"/>
  <c r="F42" i="4"/>
  <c r="F41" i="4" s="1"/>
  <c r="E42" i="4"/>
  <c r="G40" i="4"/>
  <c r="G39" i="4"/>
  <c r="G38" i="4"/>
  <c r="G37" i="4"/>
  <c r="G36" i="4"/>
  <c r="G35" i="4"/>
  <c r="F34" i="4"/>
  <c r="E34" i="4"/>
  <c r="G34" i="4" s="1"/>
  <c r="G33" i="4"/>
  <c r="G32" i="4"/>
  <c r="G31" i="4"/>
  <c r="G30" i="4"/>
  <c r="G29" i="4"/>
  <c r="G28" i="4"/>
  <c r="F27" i="4"/>
  <c r="E27" i="4"/>
  <c r="G27" i="4" s="1"/>
  <c r="G26" i="4"/>
  <c r="G25" i="4"/>
  <c r="F24" i="4"/>
  <c r="E24" i="4"/>
  <c r="G24" i="4" s="1"/>
  <c r="G23" i="4"/>
  <c r="G22" i="4"/>
  <c r="G21" i="4"/>
  <c r="G20" i="4"/>
  <c r="G19" i="4"/>
  <c r="G18" i="4"/>
  <c r="F17" i="4"/>
  <c r="E17" i="4"/>
  <c r="G17" i="4" s="1"/>
  <c r="G16" i="4"/>
  <c r="G15" i="4"/>
  <c r="G14" i="4"/>
  <c r="G13" i="4"/>
  <c r="G12" i="4"/>
  <c r="F11" i="4"/>
  <c r="E11" i="4"/>
  <c r="G11" i="4" s="1"/>
  <c r="G10" i="4"/>
  <c r="G9" i="4"/>
  <c r="G8" i="4"/>
  <c r="F7" i="4"/>
  <c r="E7" i="4"/>
  <c r="G7" i="4" s="1"/>
  <c r="F6" i="4"/>
  <c r="F54" i="4" s="1"/>
  <c r="F110" i="4" s="1"/>
  <c r="F149" i="4" s="1"/>
  <c r="F151" i="4" s="1"/>
  <c r="E6" i="4"/>
  <c r="G150" i="3"/>
  <c r="G147" i="3"/>
  <c r="G144" i="3"/>
  <c r="G143" i="3"/>
  <c r="G142" i="3"/>
  <c r="G141" i="3"/>
  <c r="G140" i="3"/>
  <c r="G139" i="3"/>
  <c r="G138" i="3"/>
  <c r="F137" i="3"/>
  <c r="F145" i="3" s="1"/>
  <c r="E137" i="3"/>
  <c r="G136" i="3"/>
  <c r="G134" i="3"/>
  <c r="F133" i="3"/>
  <c r="E133" i="3"/>
  <c r="G133" i="3" s="1"/>
  <c r="G132" i="3"/>
  <c r="G131" i="3"/>
  <c r="G130" i="3"/>
  <c r="G129" i="3"/>
  <c r="G128" i="3"/>
  <c r="G127" i="3"/>
  <c r="F126" i="3"/>
  <c r="F135" i="3" s="1"/>
  <c r="F146" i="3" s="1"/>
  <c r="E126" i="3"/>
  <c r="G123" i="3"/>
  <c r="G122" i="3"/>
  <c r="G121" i="3"/>
  <c r="G120" i="3"/>
  <c r="G119" i="3"/>
  <c r="G118" i="3"/>
  <c r="F117" i="3"/>
  <c r="F124" i="3" s="1"/>
  <c r="E117" i="3"/>
  <c r="G116" i="3"/>
  <c r="G114" i="3"/>
  <c r="F113" i="3"/>
  <c r="E113" i="3"/>
  <c r="G113" i="3" s="1"/>
  <c r="G112" i="3"/>
  <c r="F111" i="3"/>
  <c r="F115" i="3" s="1"/>
  <c r="E111" i="3"/>
  <c r="G108" i="3"/>
  <c r="F107" i="3"/>
  <c r="E107" i="3"/>
  <c r="G107" i="3" s="1"/>
  <c r="G106" i="3"/>
  <c r="G105" i="3"/>
  <c r="F104" i="3"/>
  <c r="E104" i="3"/>
  <c r="G104" i="3" s="1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F78" i="3"/>
  <c r="E78" i="3"/>
  <c r="G78" i="3" s="1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F63" i="3"/>
  <c r="E63" i="3"/>
  <c r="G63" i="3" s="1"/>
  <c r="G62" i="3"/>
  <c r="G61" i="3"/>
  <c r="G60" i="3"/>
  <c r="G59" i="3"/>
  <c r="G58" i="3"/>
  <c r="G57" i="3"/>
  <c r="G56" i="3"/>
  <c r="F55" i="3"/>
  <c r="F109" i="3" s="1"/>
  <c r="E55" i="3"/>
  <c r="G53" i="3"/>
  <c r="G52" i="3"/>
  <c r="G51" i="3"/>
  <c r="F50" i="3"/>
  <c r="E50" i="3"/>
  <c r="G50" i="3" s="1"/>
  <c r="G49" i="3"/>
  <c r="G48" i="3"/>
  <c r="G47" i="3"/>
  <c r="G46" i="3"/>
  <c r="G45" i="3"/>
  <c r="G44" i="3"/>
  <c r="G43" i="3"/>
  <c r="F42" i="3"/>
  <c r="E42" i="3"/>
  <c r="G42" i="3" s="1"/>
  <c r="F41" i="3"/>
  <c r="E41" i="3"/>
  <c r="G41" i="3" s="1"/>
  <c r="G40" i="3"/>
  <c r="G39" i="3"/>
  <c r="G38" i="3"/>
  <c r="G37" i="3"/>
  <c r="G36" i="3"/>
  <c r="G35" i="3"/>
  <c r="F34" i="3"/>
  <c r="E34" i="3"/>
  <c r="G34" i="3" s="1"/>
  <c r="G33" i="3"/>
  <c r="G32" i="3"/>
  <c r="G31" i="3"/>
  <c r="G30" i="3"/>
  <c r="G29" i="3"/>
  <c r="G28" i="3"/>
  <c r="F27" i="3"/>
  <c r="E27" i="3"/>
  <c r="G27" i="3" s="1"/>
  <c r="G26" i="3"/>
  <c r="G25" i="3"/>
  <c r="F24" i="3"/>
  <c r="E24" i="3"/>
  <c r="G24" i="3" s="1"/>
  <c r="G23" i="3"/>
  <c r="G22" i="3"/>
  <c r="G21" i="3"/>
  <c r="G20" i="3"/>
  <c r="G19" i="3"/>
  <c r="G18" i="3"/>
  <c r="F17" i="3"/>
  <c r="E17" i="3"/>
  <c r="G17" i="3" s="1"/>
  <c r="G16" i="3"/>
  <c r="G15" i="3"/>
  <c r="G14" i="3"/>
  <c r="G13" i="3"/>
  <c r="G12" i="3"/>
  <c r="F11" i="3"/>
  <c r="E11" i="3"/>
  <c r="G11" i="3" s="1"/>
  <c r="G10" i="3"/>
  <c r="G9" i="3"/>
  <c r="G8" i="3"/>
  <c r="F7" i="3"/>
  <c r="F6" i="3" s="1"/>
  <c r="F54" i="3" s="1"/>
  <c r="F110" i="3" s="1"/>
  <c r="E7" i="3"/>
  <c r="G7" i="3" s="1"/>
  <c r="E6" i="3"/>
  <c r="G150" i="2"/>
  <c r="G147" i="2"/>
  <c r="G144" i="2"/>
  <c r="G143" i="2"/>
  <c r="G142" i="2"/>
  <c r="G141" i="2"/>
  <c r="G140" i="2"/>
  <c r="G139" i="2"/>
  <c r="G138" i="2"/>
  <c r="F137" i="2"/>
  <c r="F145" i="2" s="1"/>
  <c r="E137" i="2"/>
  <c r="G136" i="2"/>
  <c r="G134" i="2"/>
  <c r="F133" i="2"/>
  <c r="E133" i="2"/>
  <c r="G133" i="2" s="1"/>
  <c r="G132" i="2"/>
  <c r="G131" i="2"/>
  <c r="G130" i="2"/>
  <c r="G129" i="2"/>
  <c r="G128" i="2"/>
  <c r="G127" i="2"/>
  <c r="F126" i="2"/>
  <c r="F135" i="2" s="1"/>
  <c r="F146" i="2" s="1"/>
  <c r="E126" i="2"/>
  <c r="G123" i="2"/>
  <c r="G122" i="2"/>
  <c r="G121" i="2"/>
  <c r="G120" i="2"/>
  <c r="G119" i="2"/>
  <c r="G118" i="2"/>
  <c r="F117" i="2"/>
  <c r="F124" i="2" s="1"/>
  <c r="E117" i="2"/>
  <c r="G116" i="2"/>
  <c r="G114" i="2"/>
  <c r="F113" i="2"/>
  <c r="E113" i="2"/>
  <c r="G113" i="2" s="1"/>
  <c r="G112" i="2"/>
  <c r="F111" i="2"/>
  <c r="F115" i="2" s="1"/>
  <c r="F125" i="2" s="1"/>
  <c r="E111" i="2"/>
  <c r="G108" i="2"/>
  <c r="F107" i="2"/>
  <c r="E107" i="2"/>
  <c r="G107" i="2" s="1"/>
  <c r="G106" i="2"/>
  <c r="G105" i="2"/>
  <c r="F104" i="2"/>
  <c r="E104" i="2"/>
  <c r="G104" i="2" s="1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F78" i="2"/>
  <c r="E78" i="2"/>
  <c r="G78" i="2" s="1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F63" i="2"/>
  <c r="E63" i="2"/>
  <c r="G63" i="2" s="1"/>
  <c r="G62" i="2"/>
  <c r="G61" i="2"/>
  <c r="G60" i="2"/>
  <c r="G59" i="2"/>
  <c r="G58" i="2"/>
  <c r="G57" i="2"/>
  <c r="G56" i="2"/>
  <c r="F55" i="2"/>
  <c r="F109" i="2" s="1"/>
  <c r="E55" i="2"/>
  <c r="G53" i="2"/>
  <c r="G52" i="2"/>
  <c r="G51" i="2"/>
  <c r="F50" i="2"/>
  <c r="E50" i="2"/>
  <c r="G50" i="2" s="1"/>
  <c r="G49" i="2"/>
  <c r="G48" i="2"/>
  <c r="G47" i="2"/>
  <c r="G46" i="2"/>
  <c r="G45" i="2"/>
  <c r="G44" i="2"/>
  <c r="G43" i="2"/>
  <c r="F42" i="2"/>
  <c r="F41" i="2" s="1"/>
  <c r="E42" i="2"/>
  <c r="G40" i="2"/>
  <c r="G39" i="2"/>
  <c r="G38" i="2"/>
  <c r="G37" i="2"/>
  <c r="G36" i="2"/>
  <c r="G35" i="2"/>
  <c r="F34" i="2"/>
  <c r="E34" i="2"/>
  <c r="G34" i="2" s="1"/>
  <c r="G33" i="2"/>
  <c r="G32" i="2"/>
  <c r="G31" i="2"/>
  <c r="G30" i="2"/>
  <c r="G29" i="2"/>
  <c r="G28" i="2"/>
  <c r="F27" i="2"/>
  <c r="E27" i="2"/>
  <c r="G27" i="2" s="1"/>
  <c r="G26" i="2"/>
  <c r="G25" i="2"/>
  <c r="F24" i="2"/>
  <c r="E24" i="2"/>
  <c r="G24" i="2" s="1"/>
  <c r="G23" i="2"/>
  <c r="G22" i="2"/>
  <c r="G21" i="2"/>
  <c r="G20" i="2"/>
  <c r="G19" i="2"/>
  <c r="G18" i="2"/>
  <c r="F17" i="2"/>
  <c r="E17" i="2"/>
  <c r="G17" i="2" s="1"/>
  <c r="G16" i="2"/>
  <c r="G15" i="2"/>
  <c r="G14" i="2"/>
  <c r="G13" i="2"/>
  <c r="G12" i="2"/>
  <c r="F11" i="2"/>
  <c r="E11" i="2"/>
  <c r="G11" i="2" s="1"/>
  <c r="G10" i="2"/>
  <c r="G9" i="2"/>
  <c r="G8" i="2"/>
  <c r="F7" i="2"/>
  <c r="E7" i="2"/>
  <c r="G7" i="2" s="1"/>
  <c r="F6" i="2"/>
  <c r="F54" i="2" s="1"/>
  <c r="F110" i="2" s="1"/>
  <c r="F149" i="2" s="1"/>
  <c r="F151" i="2" s="1"/>
  <c r="E6" i="2"/>
  <c r="G150" i="1"/>
  <c r="G147" i="1"/>
  <c r="G144" i="1"/>
  <c r="G143" i="1"/>
  <c r="G142" i="1"/>
  <c r="G141" i="1"/>
  <c r="G140" i="1"/>
  <c r="G139" i="1"/>
  <c r="G138" i="1"/>
  <c r="F137" i="1"/>
  <c r="F145" i="1" s="1"/>
  <c r="E137" i="1"/>
  <c r="G136" i="1"/>
  <c r="G134" i="1"/>
  <c r="F133" i="1"/>
  <c r="E133" i="1"/>
  <c r="G133" i="1" s="1"/>
  <c r="G132" i="1"/>
  <c r="G131" i="1"/>
  <c r="G130" i="1"/>
  <c r="G129" i="1"/>
  <c r="G128" i="1"/>
  <c r="G127" i="1"/>
  <c r="F126" i="1"/>
  <c r="F135" i="1" s="1"/>
  <c r="F146" i="1" s="1"/>
  <c r="E126" i="1"/>
  <c r="G123" i="1"/>
  <c r="G122" i="1"/>
  <c r="G121" i="1"/>
  <c r="G120" i="1"/>
  <c r="G119" i="1"/>
  <c r="G118" i="1"/>
  <c r="F117" i="1"/>
  <c r="F124" i="1" s="1"/>
  <c r="E117" i="1"/>
  <c r="G116" i="1"/>
  <c r="G114" i="1"/>
  <c r="F113" i="1"/>
  <c r="E113" i="1"/>
  <c r="G113" i="1" s="1"/>
  <c r="G112" i="1"/>
  <c r="F111" i="1"/>
  <c r="F115" i="1" s="1"/>
  <c r="F125" i="1" s="1"/>
  <c r="E111" i="1"/>
  <c r="G108" i="1"/>
  <c r="F107" i="1"/>
  <c r="E107" i="1"/>
  <c r="G107" i="1" s="1"/>
  <c r="G106" i="1"/>
  <c r="G105" i="1"/>
  <c r="F104" i="1"/>
  <c r="E104" i="1"/>
  <c r="G104" i="1" s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F78" i="1"/>
  <c r="E78" i="1"/>
  <c r="G78" i="1" s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F63" i="1"/>
  <c r="E63" i="1"/>
  <c r="G63" i="1" s="1"/>
  <c r="G62" i="1"/>
  <c r="G61" i="1"/>
  <c r="G60" i="1"/>
  <c r="G59" i="1"/>
  <c r="G58" i="1"/>
  <c r="G57" i="1"/>
  <c r="G56" i="1"/>
  <c r="F55" i="1"/>
  <c r="F109" i="1" s="1"/>
  <c r="E55" i="1"/>
  <c r="G53" i="1"/>
  <c r="G52" i="1"/>
  <c r="G51" i="1"/>
  <c r="F50" i="1"/>
  <c r="E50" i="1"/>
  <c r="G50" i="1" s="1"/>
  <c r="G49" i="1"/>
  <c r="G48" i="1"/>
  <c r="G47" i="1"/>
  <c r="G46" i="1"/>
  <c r="G45" i="1"/>
  <c r="G44" i="1"/>
  <c r="G43" i="1"/>
  <c r="F42" i="1"/>
  <c r="E42" i="1"/>
  <c r="F41" i="1"/>
  <c r="G40" i="1"/>
  <c r="G39" i="1"/>
  <c r="G38" i="1"/>
  <c r="G37" i="1"/>
  <c r="G36" i="1"/>
  <c r="G35" i="1"/>
  <c r="F34" i="1"/>
  <c r="E34" i="1"/>
  <c r="G34" i="1" s="1"/>
  <c r="G33" i="1"/>
  <c r="G32" i="1"/>
  <c r="G31" i="1"/>
  <c r="G30" i="1"/>
  <c r="G29" i="1"/>
  <c r="G28" i="1"/>
  <c r="F27" i="1"/>
  <c r="E27" i="1"/>
  <c r="G27" i="1" s="1"/>
  <c r="G26" i="1"/>
  <c r="G25" i="1"/>
  <c r="F24" i="1"/>
  <c r="E24" i="1"/>
  <c r="G24" i="1" s="1"/>
  <c r="G23" i="1"/>
  <c r="G22" i="1"/>
  <c r="G21" i="1"/>
  <c r="G20" i="1"/>
  <c r="G19" i="1"/>
  <c r="G18" i="1"/>
  <c r="F17" i="1"/>
  <c r="E17" i="1"/>
  <c r="G17" i="1" s="1"/>
  <c r="G16" i="1"/>
  <c r="G15" i="1"/>
  <c r="G14" i="1"/>
  <c r="G13" i="1"/>
  <c r="G12" i="1"/>
  <c r="F11" i="1"/>
  <c r="E11" i="1"/>
  <c r="G11" i="1" s="1"/>
  <c r="G10" i="1"/>
  <c r="G9" i="1"/>
  <c r="G8" i="1"/>
  <c r="F7" i="1"/>
  <c r="E7" i="1"/>
  <c r="F6" i="1"/>
  <c r="F54" i="1" s="1"/>
  <c r="F110" i="1" s="1"/>
  <c r="F149" i="1" s="1"/>
  <c r="F151" i="1" s="1"/>
  <c r="G137" i="9" l="1"/>
  <c r="E145" i="9"/>
  <c r="G145" i="9" s="1"/>
  <c r="E135" i="9"/>
  <c r="G126" i="9"/>
  <c r="G117" i="9"/>
  <c r="E124" i="9"/>
  <c r="G124" i="9" s="1"/>
  <c r="G111" i="9"/>
  <c r="E115" i="9"/>
  <c r="G55" i="9"/>
  <c r="E109" i="9"/>
  <c r="G109" i="9" s="1"/>
  <c r="E54" i="9"/>
  <c r="G6" i="9"/>
  <c r="G137" i="8"/>
  <c r="E145" i="8"/>
  <c r="G145" i="8" s="1"/>
  <c r="E135" i="8"/>
  <c r="G126" i="8"/>
  <c r="G117" i="8"/>
  <c r="E124" i="8"/>
  <c r="G124" i="8" s="1"/>
  <c r="G111" i="8"/>
  <c r="E115" i="8"/>
  <c r="E109" i="8"/>
  <c r="G109" i="8" s="1"/>
  <c r="G55" i="8"/>
  <c r="G6" i="8"/>
  <c r="E54" i="8"/>
  <c r="E145" i="7"/>
  <c r="G145" i="7" s="1"/>
  <c r="G137" i="7"/>
  <c r="E135" i="7"/>
  <c r="G126" i="7"/>
  <c r="G117" i="7"/>
  <c r="E124" i="7"/>
  <c r="G124" i="7" s="1"/>
  <c r="E115" i="7"/>
  <c r="G111" i="7"/>
  <c r="E109" i="7"/>
  <c r="G109" i="7" s="1"/>
  <c r="G55" i="7"/>
  <c r="G42" i="7"/>
  <c r="E41" i="7"/>
  <c r="G41" i="7" s="1"/>
  <c r="E54" i="7"/>
  <c r="G6" i="7"/>
  <c r="G137" i="6"/>
  <c r="E145" i="6"/>
  <c r="G145" i="6" s="1"/>
  <c r="E135" i="6"/>
  <c r="G126" i="6"/>
  <c r="E124" i="6"/>
  <c r="G124" i="6" s="1"/>
  <c r="G117" i="6"/>
  <c r="E115" i="6"/>
  <c r="G111" i="6"/>
  <c r="G55" i="6"/>
  <c r="E109" i="6"/>
  <c r="G109" i="6" s="1"/>
  <c r="E41" i="6"/>
  <c r="G41" i="6" s="1"/>
  <c r="G42" i="6"/>
  <c r="G6" i="6"/>
  <c r="E54" i="6"/>
  <c r="E145" i="5"/>
  <c r="G145" i="5" s="1"/>
  <c r="G137" i="5"/>
  <c r="G126" i="5"/>
  <c r="E135" i="5"/>
  <c r="G117" i="5"/>
  <c r="E124" i="5"/>
  <c r="G124" i="5" s="1"/>
  <c r="G111" i="5"/>
  <c r="E115" i="5"/>
  <c r="E109" i="5"/>
  <c r="G109" i="5" s="1"/>
  <c r="G55" i="5"/>
  <c r="G6" i="5"/>
  <c r="E54" i="5"/>
  <c r="E145" i="4"/>
  <c r="G145" i="4" s="1"/>
  <c r="G137" i="4"/>
  <c r="E135" i="4"/>
  <c r="G126" i="4"/>
  <c r="G117" i="4"/>
  <c r="E124" i="4"/>
  <c r="G124" i="4" s="1"/>
  <c r="E115" i="4"/>
  <c r="G111" i="4"/>
  <c r="G55" i="4"/>
  <c r="E109" i="4"/>
  <c r="G109" i="4" s="1"/>
  <c r="G42" i="4"/>
  <c r="E41" i="4"/>
  <c r="G41" i="4" s="1"/>
  <c r="G6" i="4"/>
  <c r="E54" i="4"/>
  <c r="E145" i="3"/>
  <c r="G145" i="3" s="1"/>
  <c r="G137" i="3"/>
  <c r="G126" i="3"/>
  <c r="E135" i="3"/>
  <c r="G117" i="3"/>
  <c r="E124" i="3"/>
  <c r="G124" i="3" s="1"/>
  <c r="G111" i="3"/>
  <c r="E115" i="3"/>
  <c r="E109" i="3"/>
  <c r="G109" i="3" s="1"/>
  <c r="G55" i="3"/>
  <c r="G6" i="3"/>
  <c r="E54" i="3"/>
  <c r="G137" i="2"/>
  <c r="E145" i="2"/>
  <c r="G145" i="2" s="1"/>
  <c r="G126" i="2"/>
  <c r="E135" i="2"/>
  <c r="G117" i="2"/>
  <c r="E124" i="2"/>
  <c r="G124" i="2" s="1"/>
  <c r="G111" i="2"/>
  <c r="E115" i="2"/>
  <c r="G55" i="2"/>
  <c r="E109" i="2"/>
  <c r="G109" i="2" s="1"/>
  <c r="G42" i="2"/>
  <c r="E41" i="2"/>
  <c r="G41" i="2" s="1"/>
  <c r="E54" i="2"/>
  <c r="G6" i="2"/>
  <c r="G137" i="1"/>
  <c r="E145" i="1"/>
  <c r="G145" i="1" s="1"/>
  <c r="E135" i="1"/>
  <c r="G126" i="1"/>
  <c r="E124" i="1"/>
  <c r="G124" i="1" s="1"/>
  <c r="G117" i="1"/>
  <c r="G111" i="1"/>
  <c r="E115" i="1"/>
  <c r="E109" i="1"/>
  <c r="G109" i="1" s="1"/>
  <c r="G55" i="1"/>
  <c r="G42" i="1"/>
  <c r="E41" i="1"/>
  <c r="G41" i="1" s="1"/>
  <c r="G7" i="1"/>
  <c r="E6" i="1"/>
  <c r="F125" i="3"/>
  <c r="F149" i="3" s="1"/>
  <c r="F151" i="3" s="1"/>
  <c r="G135" i="9" l="1"/>
  <c r="E146" i="9"/>
  <c r="G146" i="9" s="1"/>
  <c r="G115" i="9"/>
  <c r="E125" i="9"/>
  <c r="G125" i="9" s="1"/>
  <c r="E110" i="9"/>
  <c r="G54" i="9"/>
  <c r="G135" i="8"/>
  <c r="E146" i="8"/>
  <c r="G146" i="8" s="1"/>
  <c r="G115" i="8"/>
  <c r="E125" i="8"/>
  <c r="G125" i="8" s="1"/>
  <c r="E110" i="8"/>
  <c r="G54" i="8"/>
  <c r="G135" i="7"/>
  <c r="E146" i="7"/>
  <c r="G146" i="7" s="1"/>
  <c r="E125" i="7"/>
  <c r="G125" i="7" s="1"/>
  <c r="G115" i="7"/>
  <c r="E110" i="7"/>
  <c r="G54" i="7"/>
  <c r="E146" i="6"/>
  <c r="G146" i="6" s="1"/>
  <c r="G135" i="6"/>
  <c r="E125" i="6"/>
  <c r="G125" i="6" s="1"/>
  <c r="G115" i="6"/>
  <c r="E110" i="6"/>
  <c r="G54" i="6"/>
  <c r="G135" i="5"/>
  <c r="E146" i="5"/>
  <c r="G146" i="5" s="1"/>
  <c r="E125" i="5"/>
  <c r="G125" i="5" s="1"/>
  <c r="G115" i="5"/>
  <c r="G54" i="5"/>
  <c r="E110" i="5"/>
  <c r="E146" i="4"/>
  <c r="G146" i="4" s="1"/>
  <c r="G135" i="4"/>
  <c r="G115" i="4"/>
  <c r="E125" i="4"/>
  <c r="G125" i="4" s="1"/>
  <c r="G54" i="4"/>
  <c r="E110" i="4"/>
  <c r="E146" i="3"/>
  <c r="G146" i="3" s="1"/>
  <c r="G135" i="3"/>
  <c r="E125" i="3"/>
  <c r="G125" i="3" s="1"/>
  <c r="G115" i="3"/>
  <c r="G54" i="3"/>
  <c r="E110" i="3"/>
  <c r="E146" i="2"/>
  <c r="G146" i="2" s="1"/>
  <c r="G135" i="2"/>
  <c r="E125" i="2"/>
  <c r="G125" i="2" s="1"/>
  <c r="G115" i="2"/>
  <c r="E110" i="2"/>
  <c r="G54" i="2"/>
  <c r="E146" i="1"/>
  <c r="G146" i="1" s="1"/>
  <c r="G135" i="1"/>
  <c r="G115" i="1"/>
  <c r="E125" i="1"/>
  <c r="G125" i="1" s="1"/>
  <c r="E54" i="1"/>
  <c r="G6" i="1"/>
  <c r="E149" i="9" l="1"/>
  <c r="G110" i="9"/>
  <c r="G110" i="8"/>
  <c r="E149" i="8"/>
  <c r="E149" i="7"/>
  <c r="G110" i="7"/>
  <c r="G110" i="6"/>
  <c r="E149" i="6"/>
  <c r="G110" i="5"/>
  <c r="E149" i="5"/>
  <c r="E149" i="4"/>
  <c r="G110" i="4"/>
  <c r="G110" i="3"/>
  <c r="E149" i="3"/>
  <c r="G110" i="2"/>
  <c r="E149" i="2"/>
  <c r="E110" i="1"/>
  <c r="G54" i="1"/>
  <c r="G149" i="9" l="1"/>
  <c r="E151" i="9"/>
  <c r="G151" i="9" s="1"/>
  <c r="G149" i="8"/>
  <c r="E151" i="8"/>
  <c r="G151" i="8" s="1"/>
  <c r="E151" i="7"/>
  <c r="G151" i="7" s="1"/>
  <c r="G149" i="7"/>
  <c r="E151" i="6"/>
  <c r="G151" i="6" s="1"/>
  <c r="G149" i="6"/>
  <c r="E151" i="5"/>
  <c r="G151" i="5" s="1"/>
  <c r="G149" i="5"/>
  <c r="E151" i="4"/>
  <c r="G151" i="4" s="1"/>
  <c r="G149" i="4"/>
  <c r="E151" i="3"/>
  <c r="G151" i="3" s="1"/>
  <c r="G149" i="3"/>
  <c r="E151" i="2"/>
  <c r="G151" i="2" s="1"/>
  <c r="G149" i="2"/>
  <c r="G110" i="1"/>
  <c r="E149" i="1"/>
  <c r="E151" i="1" l="1"/>
  <c r="G151" i="1" s="1"/>
  <c r="G149" i="1"/>
</calcChain>
</file>

<file path=xl/sharedStrings.xml><?xml version="1.0" encoding="utf-8"?>
<sst xmlns="http://schemas.openxmlformats.org/spreadsheetml/2006/main" count="1467" uniqueCount="151">
  <si>
    <t>第一号第四様式（第十七条第四項関係）</t>
    <rPh sb="0" eb="1">
      <t>ダイ</t>
    </rPh>
    <rPh sb="1" eb="2">
      <t>イチ</t>
    </rPh>
    <rPh sb="2" eb="3">
      <t>ゴウ</t>
    </rPh>
    <rPh sb="3" eb="4">
      <t>ダイ</t>
    </rPh>
    <rPh sb="4" eb="5">
      <t>ヨン</t>
    </rPh>
    <rPh sb="5" eb="7">
      <t>ヨウシキ</t>
    </rPh>
    <phoneticPr fontId="4"/>
  </si>
  <si>
    <t>特別養護老人ホームやすらぎ園拠点区分  資金収支計算書</t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</si>
  <si>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</si>
  <si>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</si>
  <si>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</si>
  <si>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予算(A)</t>
    <rPh sb="0" eb="2">
      <t>ヨサン</t>
    </rPh>
    <phoneticPr fontId="4"/>
  </si>
  <si>
    <t>決算(B)</t>
    <rPh sb="0" eb="2">
      <t>ケッサン</t>
    </rPh>
    <phoneticPr fontId="4"/>
  </si>
  <si>
    <t>差異(A)-(B)</t>
    <rPh sb="0" eb="2">
      <t>サイ</t>
    </rPh>
    <phoneticPr fontId="4"/>
  </si>
  <si>
    <t>備考</t>
    <rPh sb="0" eb="2">
      <t>ビコウ</t>
    </rPh>
    <phoneticPr fontId="4"/>
  </si>
  <si>
    <t>事業活動による収支</t>
  </si>
  <si>
    <t>収入</t>
  </si>
  <si>
    <t>介護保険事業収入</t>
  </si>
  <si>
    <t>　施設介護料収入</t>
  </si>
  <si>
    <t>　　介護報酬収入</t>
  </si>
  <si>
    <t>　　利用者負担金収入（公費）</t>
  </si>
  <si>
    <t>　　利用者負担金収入（一般）</t>
  </si>
  <si>
    <t>　居宅介護料収入</t>
  </si>
  <si>
    <t>　　介護負担金収入（公費）</t>
  </si>
  <si>
    <t>　　介護負担金収入（一般）</t>
  </si>
  <si>
    <t>　　介護予防負担金収入（公費）</t>
  </si>
  <si>
    <t>　　介護予防負担金収入（一般）</t>
  </si>
  <si>
    <t>　地域密着型介護料収入</t>
  </si>
  <si>
    <t>　　介護予防報酬収入</t>
  </si>
  <si>
    <t>　居宅介護支援介護料収入</t>
  </si>
  <si>
    <t>　　居宅介護支援介護料収入</t>
  </si>
  <si>
    <t>　　介護予防支援介護料収入</t>
  </si>
  <si>
    <t>　利用者等利用料収入</t>
  </si>
  <si>
    <t>　　食費収入（公費）</t>
  </si>
  <si>
    <t>　　食費収入（一般）</t>
  </si>
  <si>
    <t>　　居住費収入（公費）</t>
  </si>
  <si>
    <t>　　居住費収入（一般）</t>
  </si>
  <si>
    <t>　　日常生活費収入</t>
  </si>
  <si>
    <t>　　その他の利用料収入</t>
  </si>
  <si>
    <t>　その他の事業収入</t>
  </si>
  <si>
    <t>　　補助金事業収入（公費）</t>
  </si>
  <si>
    <t>　　補助金事業収入（一般）</t>
  </si>
  <si>
    <t>　　市町村特別事業収入（公費）</t>
  </si>
  <si>
    <t>　　受託事業収入（公費）</t>
  </si>
  <si>
    <t>　　受託事業収入（一般）</t>
  </si>
  <si>
    <t>　　その他の事業収入</t>
  </si>
  <si>
    <t>老人福祉事業収入</t>
  </si>
  <si>
    <t>　運営事業収入</t>
  </si>
  <si>
    <t>　　管理費収入</t>
  </si>
  <si>
    <t>経常経費寄附金収入</t>
  </si>
  <si>
    <t>受取利息配当金収入</t>
  </si>
  <si>
    <t>その他の収入</t>
  </si>
  <si>
    <t>　受入研修費収入</t>
  </si>
  <si>
    <t>　利用者等外給食費収入</t>
  </si>
  <si>
    <t>　雑収入</t>
  </si>
  <si>
    <t>事業活動収入計（１）</t>
  </si>
  <si>
    <t>支出</t>
  </si>
  <si>
    <t>人件費支出</t>
  </si>
  <si>
    <t>　役員報酬支出</t>
  </si>
  <si>
    <t>　職員給料支出</t>
  </si>
  <si>
    <t>　職員賞与支出</t>
  </si>
  <si>
    <t>　非常勤職員給与支出</t>
  </si>
  <si>
    <t>　派遣職員費支出</t>
  </si>
  <si>
    <t>　退職給付支出</t>
  </si>
  <si>
    <t>　法定福利費支出</t>
  </si>
  <si>
    <t>事業費支出</t>
  </si>
  <si>
    <t>　給食費支出</t>
  </si>
  <si>
    <t>　介護用品費支出</t>
  </si>
  <si>
    <t>　医薬品費支出</t>
  </si>
  <si>
    <t>　保健衛生費支出</t>
  </si>
  <si>
    <t>　医療費支出</t>
  </si>
  <si>
    <t>　被服費支出</t>
  </si>
  <si>
    <t>　教養娯楽費支出</t>
  </si>
  <si>
    <t>　水道光熱費支出</t>
  </si>
  <si>
    <t>　燃料費支出</t>
  </si>
  <si>
    <t>　消耗器具備品費支出</t>
  </si>
  <si>
    <t>　保険料支出</t>
  </si>
  <si>
    <t>　賃借料支出</t>
  </si>
  <si>
    <t>　車輌費支出</t>
  </si>
  <si>
    <t>　事業修繕費支出</t>
  </si>
  <si>
    <t>事務費支出</t>
  </si>
  <si>
    <t>　福利厚生費支出</t>
  </si>
  <si>
    <t>　職員被服費支出</t>
  </si>
  <si>
    <t>　旅費交通費支出</t>
  </si>
  <si>
    <t>　研修研究費支出</t>
  </si>
  <si>
    <t>　事務消耗品費支出</t>
  </si>
  <si>
    <t>　印刷製本費支出</t>
  </si>
  <si>
    <t>　修繕費支出</t>
  </si>
  <si>
    <t>　通信運搬費支出</t>
  </si>
  <si>
    <t>　会議費支出</t>
  </si>
  <si>
    <t>　広報費支出</t>
  </si>
  <si>
    <t>　業務委託費支出</t>
  </si>
  <si>
    <t>　手数料支出</t>
  </si>
  <si>
    <t>　土地・建物賃借料支出</t>
  </si>
  <si>
    <t>　租税公課支出</t>
  </si>
  <si>
    <t>　保守料支出</t>
  </si>
  <si>
    <t>　渉外費支出</t>
  </si>
  <si>
    <t>　諸会費支出</t>
  </si>
  <si>
    <t>　徴収不能額</t>
  </si>
  <si>
    <t>　雑支出</t>
  </si>
  <si>
    <t>利用者負担軽減額</t>
  </si>
  <si>
    <t>支払利息支出</t>
  </si>
  <si>
    <t>その他の支出</t>
  </si>
  <si>
    <t>　利用者等外給食費支出</t>
  </si>
  <si>
    <t>流動資産評価損等による資金減少額</t>
  </si>
  <si>
    <t>事業活動支出計（２）</t>
  </si>
  <si>
    <t>事業活動資金収支差額（３）＝（１）－（２）</t>
  </si>
  <si>
    <t>施設整備等による収支</t>
  </si>
  <si>
    <t>施設整備等補助金収入</t>
  </si>
  <si>
    <t>　施設整備等補助金収入</t>
  </si>
  <si>
    <t>施設整備等寄附金収入</t>
  </si>
  <si>
    <t>　施設整備等寄附金収入</t>
  </si>
  <si>
    <t>施設整備等収入計（４）</t>
  </si>
  <si>
    <t>設備資金借入金元金償還支出</t>
  </si>
  <si>
    <t>固定資産取得支出</t>
  </si>
  <si>
    <t>　建物取得支出</t>
  </si>
  <si>
    <t>　構築物取得支出</t>
  </si>
  <si>
    <t>　車輌運搬具取得支出</t>
  </si>
  <si>
    <t>　器具及び備品取得支出</t>
  </si>
  <si>
    <t>　ソフトウェア取得支出</t>
  </si>
  <si>
    <t>固定資産除却・廃棄支出</t>
  </si>
  <si>
    <t>施設整備等支出計（５）</t>
  </si>
  <si>
    <t>施設整備等資金収支差額（６）＝（４）－（５）</t>
  </si>
  <si>
    <t>その他の活動による収支</t>
  </si>
  <si>
    <t>積立資産取崩収入</t>
  </si>
  <si>
    <t>　長期預り金積立資産取崩収入</t>
  </si>
  <si>
    <t>　修繕積立資産取崩収入</t>
  </si>
  <si>
    <t>　人件費積立資産取崩収入</t>
  </si>
  <si>
    <t>　備品等購入積立資産取崩収入</t>
  </si>
  <si>
    <t>事業区分間繰入金収入</t>
  </si>
  <si>
    <t>拠点区分間繰入金収入</t>
  </si>
  <si>
    <t>その他の活動による収入</t>
  </si>
  <si>
    <t>　長期預り金収入</t>
  </si>
  <si>
    <t>その他の活動収入計（７）</t>
  </si>
  <si>
    <t>投資有価証券取得支出</t>
  </si>
  <si>
    <t>積立資産支出</t>
  </si>
  <si>
    <t>　人件費積立資産支出</t>
  </si>
  <si>
    <t>　修繕積立資産支出</t>
  </si>
  <si>
    <t>　備品等購入積立資産支出</t>
  </si>
  <si>
    <t>　長期預り金積立資産支出</t>
  </si>
  <si>
    <t>事業区分間繰入金支出</t>
  </si>
  <si>
    <t>拠点区分間繰入金支出</t>
  </si>
  <si>
    <t>その他の活動による支出</t>
  </si>
  <si>
    <t>その他の活動支出計（８）</t>
  </si>
  <si>
    <t>その他の活動資金収支差額（９）＝（７）－（８）</t>
  </si>
  <si>
    <t>予備費支出（１０）</t>
  </si>
  <si>
    <t>当期資金収支差額合計（１１）＝（３）＋（６）＋（９）－（１０）</t>
  </si>
  <si>
    <t>前期末支払資金残高（１２）</t>
  </si>
  <si>
    <t>当期末支払資金残高（１１）＋（１２）</t>
  </si>
  <si>
    <t>ケアハウスやすらぎ拠点区分  資金収支計算書</t>
    <phoneticPr fontId="4"/>
  </si>
  <si>
    <t>グループホームむつみあい拠点区分  資金収支計算書</t>
    <phoneticPr fontId="4"/>
  </si>
  <si>
    <t>本部拠点区分  資金収支計算書</t>
    <phoneticPr fontId="4"/>
  </si>
  <si>
    <t>訪問入浴介護事業拠点区分  資金収支計算書</t>
    <phoneticPr fontId="4"/>
  </si>
  <si>
    <t>老人居宅介護支援事業拠点区分  資金収支計算書</t>
    <phoneticPr fontId="4"/>
  </si>
  <si>
    <t>地域支援事業拠点区分  資金収支計算書</t>
    <phoneticPr fontId="4"/>
  </si>
  <si>
    <t>グループホームなごみ筒井拠点区分  資金収支計算書</t>
    <phoneticPr fontId="4"/>
  </si>
  <si>
    <t>法人後見事業拠点区分  資金収支計算書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</si>
</sst>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vertical="center" textRotation="255"/>
    </xf>
    <xf numFmtId="0" fontId="7" fillId="0" borderId="2" xfId="2" applyFont="1" applyBorder="1" applyAlignment="1">
      <alignment vertical="center" shrinkToFit="1"/>
    </xf>
    <xf numFmtId="176" fontId="9" fillId="0" borderId="2" xfId="2" applyNumberFormat="1" applyFont="1" applyBorder="1" applyAlignment="1" applyProtection="1">
      <alignment vertical="center" shrinkToFit="1"/>
      <protection locked="0"/>
    </xf>
    <xf numFmtId="0" fontId="7" fillId="0" borderId="3" xfId="2" applyFont="1" applyBorder="1" applyAlignment="1">
      <alignment vertical="center" textRotation="255"/>
    </xf>
    <xf numFmtId="0" fontId="7" fillId="0" borderId="3" xfId="2" applyFont="1" applyBorder="1" applyAlignment="1">
      <alignment vertical="center" shrinkToFit="1"/>
    </xf>
    <xf numFmtId="176" fontId="9" fillId="0" borderId="3" xfId="2" applyNumberFormat="1" applyFont="1" applyBorder="1" applyAlignment="1" applyProtection="1">
      <alignment vertical="center" shrinkToFit="1"/>
      <protection locked="0"/>
    </xf>
    <xf numFmtId="0" fontId="7" fillId="0" borderId="4" xfId="2" applyFont="1" applyBorder="1" applyAlignment="1">
      <alignment vertical="center" textRotation="255"/>
    </xf>
    <xf numFmtId="0" fontId="7" fillId="0" borderId="1" xfId="2" applyFont="1" applyBorder="1" applyAlignment="1">
      <alignment vertical="center" shrinkToFit="1"/>
    </xf>
    <xf numFmtId="176" fontId="9" fillId="0" borderId="1" xfId="2" applyNumberFormat="1" applyFont="1" applyBorder="1" applyAlignment="1" applyProtection="1">
      <alignment vertical="center" shrinkToFit="1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/>
    </xf>
    <xf numFmtId="0" fontId="7" fillId="0" borderId="3" xfId="2" applyFont="1" applyBorder="1" applyAlignment="1">
      <alignment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0" fontId="7" fillId="0" borderId="1" xfId="2" applyFont="1" applyBorder="1" applyAlignment="1">
      <alignment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vertical="center" shrinkToFit="1"/>
    </xf>
    <xf numFmtId="176" fontId="9" fillId="0" borderId="10" xfId="2" applyNumberFormat="1" applyFont="1" applyBorder="1" applyAlignment="1" applyProtection="1">
      <alignment vertical="center" shrinkToFit="1"/>
      <protection locked="0"/>
    </xf>
    <xf numFmtId="0" fontId="7" fillId="0" borderId="11" xfId="2" applyFont="1" applyBorder="1" applyAlignment="1">
      <alignment vertical="center" textRotation="255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 shrinkToFit="1"/>
    </xf>
    <xf numFmtId="176" fontId="9" fillId="0" borderId="4" xfId="2" applyNumberFormat="1" applyFont="1" applyBorder="1" applyAlignment="1" applyProtection="1">
      <alignment vertical="center" shrinkToFit="1"/>
      <protection locked="0"/>
    </xf>
    <xf numFmtId="0" fontId="3" fillId="0" borderId="0" xfId="0" applyFont="1" applyProtection="1">
      <alignment vertical="center"/>
      <protection locked="0"/>
    </xf>
  </cellXfs>
  <cellStyles count="3">
    <cellStyle name="標準" xfId="0" builtinId="0"/>
    <cellStyle name="標準 2" xfId="2" xr:uid="{4E7C99E9-D54D-48A6-B61B-24D838E99323}"/>
    <cellStyle name="標準 3" xfId="1" xr:uid="{4FF51CB1-B9FD-4D4B-83FB-0B101B001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8623-4477-46AF-96A0-311E3DCC3626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475980000</v>
      </c>
      <c r="F6" s="11">
        <f>+F7+F11+F17+F24+F27+F34</f>
        <v>474761361</v>
      </c>
      <c r="G6" s="11">
        <f>E6-F6</f>
        <v>1218639</v>
      </c>
      <c r="H6" s="11"/>
    </row>
    <row r="7" spans="2:8" x14ac:dyDescent="0.4">
      <c r="B7" s="12"/>
      <c r="C7" s="12"/>
      <c r="D7" s="13" t="s">
        <v>12</v>
      </c>
      <c r="E7" s="14">
        <f>+E8+E9+E10</f>
        <v>347500000</v>
      </c>
      <c r="F7" s="14">
        <f>+F8+F9+F10</f>
        <v>341067827</v>
      </c>
      <c r="G7" s="14">
        <f t="shared" ref="G7:G70" si="0">E7-F7</f>
        <v>6432173</v>
      </c>
      <c r="H7" s="14"/>
    </row>
    <row r="8" spans="2:8" x14ac:dyDescent="0.4">
      <c r="B8" s="12"/>
      <c r="C8" s="12"/>
      <c r="D8" s="13" t="s">
        <v>13</v>
      </c>
      <c r="E8" s="14">
        <v>315000000</v>
      </c>
      <c r="F8" s="14">
        <v>307109196</v>
      </c>
      <c r="G8" s="14">
        <f t="shared" si="0"/>
        <v>7890804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>
        <v>32500000</v>
      </c>
      <c r="F10" s="14">
        <v>33958631</v>
      </c>
      <c r="G10" s="14">
        <f t="shared" si="0"/>
        <v>-1458631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31400000</v>
      </c>
      <c r="F11" s="14">
        <f>+F12+F13+F14+F15+F16</f>
        <v>32536736</v>
      </c>
      <c r="G11" s="14">
        <f t="shared" si="0"/>
        <v>-1136736</v>
      </c>
      <c r="H11" s="14"/>
    </row>
    <row r="12" spans="2:8" x14ac:dyDescent="0.4">
      <c r="B12" s="12"/>
      <c r="C12" s="12"/>
      <c r="D12" s="13" t="s">
        <v>13</v>
      </c>
      <c r="E12" s="14">
        <v>28500000</v>
      </c>
      <c r="F12" s="14">
        <v>29019418</v>
      </c>
      <c r="G12" s="14">
        <f t="shared" si="0"/>
        <v>-519418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>
        <v>2900000</v>
      </c>
      <c r="F14" s="14">
        <v>3517318</v>
      </c>
      <c r="G14" s="14">
        <f t="shared" si="0"/>
        <v>-617318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90700000</v>
      </c>
      <c r="F27" s="14">
        <f>+F28+F29+F30+F31+F32+F33</f>
        <v>94921755</v>
      </c>
      <c r="G27" s="14">
        <f t="shared" si="0"/>
        <v>-4221755</v>
      </c>
      <c r="H27" s="14"/>
    </row>
    <row r="28" spans="2:8" x14ac:dyDescent="0.4">
      <c r="B28" s="12"/>
      <c r="C28" s="12"/>
      <c r="D28" s="13" t="s">
        <v>27</v>
      </c>
      <c r="E28" s="14"/>
      <c r="F28" s="14">
        <v>17555327</v>
      </c>
      <c r="G28" s="14">
        <f t="shared" si="0"/>
        <v>-17555327</v>
      </c>
      <c r="H28" s="14"/>
    </row>
    <row r="29" spans="2:8" x14ac:dyDescent="0.4">
      <c r="B29" s="12"/>
      <c r="C29" s="12"/>
      <c r="D29" s="13" t="s">
        <v>28</v>
      </c>
      <c r="E29" s="14">
        <v>53800000</v>
      </c>
      <c r="F29" s="14">
        <v>39023418</v>
      </c>
      <c r="G29" s="14">
        <f t="shared" si="0"/>
        <v>14776582</v>
      </c>
      <c r="H29" s="14"/>
    </row>
    <row r="30" spans="2:8" x14ac:dyDescent="0.4">
      <c r="B30" s="12"/>
      <c r="C30" s="12"/>
      <c r="D30" s="13" t="s">
        <v>29</v>
      </c>
      <c r="E30" s="14"/>
      <c r="F30" s="14">
        <v>13757215</v>
      </c>
      <c r="G30" s="14">
        <f t="shared" si="0"/>
        <v>-13757215</v>
      </c>
      <c r="H30" s="14"/>
    </row>
    <row r="31" spans="2:8" x14ac:dyDescent="0.4">
      <c r="B31" s="12"/>
      <c r="C31" s="12"/>
      <c r="D31" s="13" t="s">
        <v>30</v>
      </c>
      <c r="E31" s="14">
        <v>36300000</v>
      </c>
      <c r="F31" s="14">
        <v>23645141</v>
      </c>
      <c r="G31" s="14">
        <f t="shared" si="0"/>
        <v>12654859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>
        <v>600000</v>
      </c>
      <c r="F33" s="14">
        <v>940654</v>
      </c>
      <c r="G33" s="14">
        <f t="shared" si="0"/>
        <v>-340654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6380000</v>
      </c>
      <c r="F34" s="14">
        <f>+F35+F36+F37+F38+F39+F40</f>
        <v>6235043</v>
      </c>
      <c r="G34" s="14">
        <f t="shared" si="0"/>
        <v>144957</v>
      </c>
      <c r="H34" s="14"/>
    </row>
    <row r="35" spans="2:8" x14ac:dyDescent="0.4">
      <c r="B35" s="12"/>
      <c r="C35" s="12"/>
      <c r="D35" s="13" t="s">
        <v>34</v>
      </c>
      <c r="E35" s="14">
        <v>6310000</v>
      </c>
      <c r="F35" s="14">
        <v>3441143</v>
      </c>
      <c r="G35" s="14">
        <f t="shared" si="0"/>
        <v>2868857</v>
      </c>
      <c r="H35" s="14"/>
    </row>
    <row r="36" spans="2:8" x14ac:dyDescent="0.4">
      <c r="B36" s="12"/>
      <c r="C36" s="12"/>
      <c r="D36" s="13" t="s">
        <v>35</v>
      </c>
      <c r="E36" s="14"/>
      <c r="F36" s="14">
        <v>2730540</v>
      </c>
      <c r="G36" s="14">
        <f t="shared" si="0"/>
        <v>-2730540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>
        <v>70000</v>
      </c>
      <c r="F38" s="14">
        <v>63360</v>
      </c>
      <c r="G38" s="14">
        <f t="shared" si="0"/>
        <v>6640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>
        <v>100000</v>
      </c>
      <c r="F48" s="14">
        <v>170000</v>
      </c>
      <c r="G48" s="14">
        <f t="shared" si="0"/>
        <v>-70000</v>
      </c>
      <c r="H48" s="14"/>
    </row>
    <row r="49" spans="2:8" x14ac:dyDescent="0.4">
      <c r="B49" s="12"/>
      <c r="C49" s="12"/>
      <c r="D49" s="13" t="s">
        <v>44</v>
      </c>
      <c r="E49" s="14">
        <v>3000</v>
      </c>
      <c r="F49" s="14">
        <v>20155</v>
      </c>
      <c r="G49" s="14">
        <f t="shared" si="0"/>
        <v>-17155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130000</v>
      </c>
      <c r="F50" s="14">
        <f>+F51+F52+F53</f>
        <v>2564148</v>
      </c>
      <c r="G50" s="14">
        <f t="shared" si="0"/>
        <v>-2434148</v>
      </c>
      <c r="H50" s="14"/>
    </row>
    <row r="51" spans="2:8" x14ac:dyDescent="0.4">
      <c r="B51" s="12"/>
      <c r="C51" s="12"/>
      <c r="D51" s="13" t="s">
        <v>46</v>
      </c>
      <c r="E51" s="14">
        <v>100000</v>
      </c>
      <c r="F51" s="14">
        <v>128520</v>
      </c>
      <c r="G51" s="14">
        <f t="shared" si="0"/>
        <v>-28520</v>
      </c>
      <c r="H51" s="14"/>
    </row>
    <row r="52" spans="2:8" x14ac:dyDescent="0.4">
      <c r="B52" s="12"/>
      <c r="C52" s="12"/>
      <c r="D52" s="13" t="s">
        <v>47</v>
      </c>
      <c r="E52" s="14">
        <v>30000</v>
      </c>
      <c r="F52" s="14">
        <v>3218</v>
      </c>
      <c r="G52" s="14">
        <f t="shared" si="0"/>
        <v>26782</v>
      </c>
      <c r="H52" s="14"/>
    </row>
    <row r="53" spans="2:8" x14ac:dyDescent="0.4">
      <c r="B53" s="12"/>
      <c r="C53" s="12"/>
      <c r="D53" s="13" t="s">
        <v>48</v>
      </c>
      <c r="E53" s="14"/>
      <c r="F53" s="14">
        <v>2432410</v>
      </c>
      <c r="G53" s="14">
        <f t="shared" si="0"/>
        <v>-2432410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476213000</v>
      </c>
      <c r="F54" s="17">
        <f>+F6+F41+F48+F49+F50</f>
        <v>477515664</v>
      </c>
      <c r="G54" s="17">
        <f t="shared" si="0"/>
        <v>-1302664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309680000</v>
      </c>
      <c r="F55" s="14">
        <f>+F56+F57+F58+F59+F60+F61+F62</f>
        <v>288855374</v>
      </c>
      <c r="G55" s="14">
        <f t="shared" si="0"/>
        <v>20824626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155500000</v>
      </c>
      <c r="F57" s="14">
        <v>141176341</v>
      </c>
      <c r="G57" s="14">
        <f t="shared" si="0"/>
        <v>14323659</v>
      </c>
      <c r="H57" s="14"/>
    </row>
    <row r="58" spans="2:8" x14ac:dyDescent="0.4">
      <c r="B58" s="12"/>
      <c r="C58" s="12"/>
      <c r="D58" s="13" t="s">
        <v>54</v>
      </c>
      <c r="E58" s="14">
        <v>23700000</v>
      </c>
      <c r="F58" s="14">
        <v>23393443</v>
      </c>
      <c r="G58" s="14">
        <f t="shared" si="0"/>
        <v>306557</v>
      </c>
      <c r="H58" s="14"/>
    </row>
    <row r="59" spans="2:8" x14ac:dyDescent="0.4">
      <c r="B59" s="12"/>
      <c r="C59" s="12"/>
      <c r="D59" s="13" t="s">
        <v>55</v>
      </c>
      <c r="E59" s="14">
        <v>80000000</v>
      </c>
      <c r="F59" s="14">
        <v>76611029</v>
      </c>
      <c r="G59" s="14">
        <f t="shared" si="0"/>
        <v>3388971</v>
      </c>
      <c r="H59" s="14"/>
    </row>
    <row r="60" spans="2:8" x14ac:dyDescent="0.4">
      <c r="B60" s="12"/>
      <c r="C60" s="12"/>
      <c r="D60" s="13" t="s">
        <v>56</v>
      </c>
      <c r="E60" s="14"/>
      <c r="F60" s="14">
        <v>3587850</v>
      </c>
      <c r="G60" s="14">
        <f t="shared" si="0"/>
        <v>-3587850</v>
      </c>
      <c r="H60" s="14"/>
    </row>
    <row r="61" spans="2:8" x14ac:dyDescent="0.4">
      <c r="B61" s="12"/>
      <c r="C61" s="12"/>
      <c r="D61" s="13" t="s">
        <v>57</v>
      </c>
      <c r="E61" s="14">
        <v>8480000</v>
      </c>
      <c r="F61" s="14">
        <v>8217500</v>
      </c>
      <c r="G61" s="14">
        <f t="shared" si="0"/>
        <v>262500</v>
      </c>
      <c r="H61" s="14"/>
    </row>
    <row r="62" spans="2:8" x14ac:dyDescent="0.4">
      <c r="B62" s="12"/>
      <c r="C62" s="12"/>
      <c r="D62" s="13" t="s">
        <v>58</v>
      </c>
      <c r="E62" s="14">
        <v>42000000</v>
      </c>
      <c r="F62" s="14">
        <v>35869211</v>
      </c>
      <c r="G62" s="14">
        <f t="shared" si="0"/>
        <v>6130789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97250000</v>
      </c>
      <c r="F63" s="14">
        <f>+F64+F65+F66+F67+F68+F69+F70+F71+F72+F73+F74+F75+F76+F77</f>
        <v>85416934</v>
      </c>
      <c r="G63" s="14">
        <f t="shared" si="0"/>
        <v>11833066</v>
      </c>
      <c r="H63" s="14"/>
    </row>
    <row r="64" spans="2:8" x14ac:dyDescent="0.4">
      <c r="B64" s="12"/>
      <c r="C64" s="12"/>
      <c r="D64" s="13" t="s">
        <v>60</v>
      </c>
      <c r="E64" s="14">
        <v>38500000</v>
      </c>
      <c r="F64" s="14">
        <v>35882469</v>
      </c>
      <c r="G64" s="14">
        <f t="shared" si="0"/>
        <v>2617531</v>
      </c>
      <c r="H64" s="14"/>
    </row>
    <row r="65" spans="2:8" x14ac:dyDescent="0.4">
      <c r="B65" s="12"/>
      <c r="C65" s="12"/>
      <c r="D65" s="13" t="s">
        <v>61</v>
      </c>
      <c r="E65" s="14">
        <v>7500000</v>
      </c>
      <c r="F65" s="14">
        <v>8036869</v>
      </c>
      <c r="G65" s="14">
        <f t="shared" si="0"/>
        <v>-536869</v>
      </c>
      <c r="H65" s="14"/>
    </row>
    <row r="66" spans="2:8" x14ac:dyDescent="0.4">
      <c r="B66" s="12"/>
      <c r="C66" s="12"/>
      <c r="D66" s="13" t="s">
        <v>62</v>
      </c>
      <c r="E66" s="14">
        <v>50000</v>
      </c>
      <c r="F66" s="14"/>
      <c r="G66" s="14">
        <f t="shared" si="0"/>
        <v>50000</v>
      </c>
      <c r="H66" s="14"/>
    </row>
    <row r="67" spans="2:8" x14ac:dyDescent="0.4">
      <c r="B67" s="12"/>
      <c r="C67" s="12"/>
      <c r="D67" s="13" t="s">
        <v>63</v>
      </c>
      <c r="E67" s="14">
        <v>6100000</v>
      </c>
      <c r="F67" s="14">
        <v>5111944</v>
      </c>
      <c r="G67" s="14">
        <f t="shared" si="0"/>
        <v>988056</v>
      </c>
      <c r="H67" s="14"/>
    </row>
    <row r="68" spans="2:8" x14ac:dyDescent="0.4">
      <c r="B68" s="12"/>
      <c r="C68" s="12"/>
      <c r="D68" s="13" t="s">
        <v>64</v>
      </c>
      <c r="E68" s="14">
        <v>10000</v>
      </c>
      <c r="F68" s="14">
        <v>366</v>
      </c>
      <c r="G68" s="14">
        <f t="shared" si="0"/>
        <v>9634</v>
      </c>
      <c r="H68" s="14"/>
    </row>
    <row r="69" spans="2:8" x14ac:dyDescent="0.4">
      <c r="B69" s="12"/>
      <c r="C69" s="12"/>
      <c r="D69" s="13" t="s">
        <v>65</v>
      </c>
      <c r="E69" s="14"/>
      <c r="F69" s="14">
        <v>33471</v>
      </c>
      <c r="G69" s="14">
        <f t="shared" si="0"/>
        <v>-33471</v>
      </c>
      <c r="H69" s="14"/>
    </row>
    <row r="70" spans="2:8" x14ac:dyDescent="0.4">
      <c r="B70" s="12"/>
      <c r="C70" s="12"/>
      <c r="D70" s="13" t="s">
        <v>66</v>
      </c>
      <c r="E70" s="14">
        <v>300000</v>
      </c>
      <c r="F70" s="14">
        <v>137124</v>
      </c>
      <c r="G70" s="14">
        <f t="shared" si="0"/>
        <v>162876</v>
      </c>
      <c r="H70" s="14"/>
    </row>
    <row r="71" spans="2:8" x14ac:dyDescent="0.4">
      <c r="B71" s="12"/>
      <c r="C71" s="12"/>
      <c r="D71" s="13" t="s">
        <v>67</v>
      </c>
      <c r="E71" s="14">
        <v>24040000</v>
      </c>
      <c r="F71" s="14">
        <v>21800400</v>
      </c>
      <c r="G71" s="14">
        <f t="shared" ref="G71:G134" si="1">E71-F71</f>
        <v>2239600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4520000</v>
      </c>
      <c r="F73" s="14">
        <v>5064345</v>
      </c>
      <c r="G73" s="14">
        <f t="shared" si="1"/>
        <v>-544345</v>
      </c>
      <c r="H73" s="14"/>
    </row>
    <row r="74" spans="2:8" x14ac:dyDescent="0.4">
      <c r="B74" s="12"/>
      <c r="C74" s="12"/>
      <c r="D74" s="13" t="s">
        <v>70</v>
      </c>
      <c r="E74" s="14">
        <v>100000</v>
      </c>
      <c r="F74" s="14"/>
      <c r="G74" s="14">
        <f t="shared" si="1"/>
        <v>100000</v>
      </c>
      <c r="H74" s="14"/>
    </row>
    <row r="75" spans="2:8" x14ac:dyDescent="0.4">
      <c r="B75" s="12"/>
      <c r="C75" s="12"/>
      <c r="D75" s="13" t="s">
        <v>71</v>
      </c>
      <c r="E75" s="14">
        <v>8700000</v>
      </c>
      <c r="F75" s="14">
        <v>7972960</v>
      </c>
      <c r="G75" s="14">
        <f t="shared" si="1"/>
        <v>727040</v>
      </c>
      <c r="H75" s="14"/>
    </row>
    <row r="76" spans="2:8" x14ac:dyDescent="0.4">
      <c r="B76" s="12"/>
      <c r="C76" s="12"/>
      <c r="D76" s="13" t="s">
        <v>72</v>
      </c>
      <c r="E76" s="14">
        <v>1430000</v>
      </c>
      <c r="F76" s="14">
        <v>1347506</v>
      </c>
      <c r="G76" s="14">
        <f t="shared" si="1"/>
        <v>82494</v>
      </c>
      <c r="H76" s="14"/>
    </row>
    <row r="77" spans="2:8" x14ac:dyDescent="0.4">
      <c r="B77" s="12"/>
      <c r="C77" s="12"/>
      <c r="D77" s="13" t="s">
        <v>73</v>
      </c>
      <c r="E77" s="14">
        <v>6000000</v>
      </c>
      <c r="F77" s="14">
        <v>29480</v>
      </c>
      <c r="G77" s="14">
        <f t="shared" si="1"/>
        <v>5970520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43522000</v>
      </c>
      <c r="F78" s="14">
        <f>+F79+F80+F81+F82+F83+F84+F85+F86+F87+F88+F89+F90+F91+F92+F93+F94+F95+F96+F97+F98+F99+F100+F101</f>
        <v>50680822</v>
      </c>
      <c r="G78" s="14">
        <f t="shared" si="1"/>
        <v>-7158822</v>
      </c>
      <c r="H78" s="14"/>
    </row>
    <row r="79" spans="2:8" x14ac:dyDescent="0.4">
      <c r="B79" s="12"/>
      <c r="C79" s="12"/>
      <c r="D79" s="13" t="s">
        <v>75</v>
      </c>
      <c r="E79" s="14">
        <v>1550000</v>
      </c>
      <c r="F79" s="14">
        <v>1819579</v>
      </c>
      <c r="G79" s="14">
        <f t="shared" si="1"/>
        <v>-269579</v>
      </c>
      <c r="H79" s="14"/>
    </row>
    <row r="80" spans="2:8" x14ac:dyDescent="0.4">
      <c r="B80" s="12"/>
      <c r="C80" s="12"/>
      <c r="D80" s="13" t="s">
        <v>76</v>
      </c>
      <c r="E80" s="14">
        <v>860000</v>
      </c>
      <c r="F80" s="14">
        <v>581301</v>
      </c>
      <c r="G80" s="14">
        <f t="shared" si="1"/>
        <v>278699</v>
      </c>
      <c r="H80" s="14"/>
    </row>
    <row r="81" spans="2:8" x14ac:dyDescent="0.4">
      <c r="B81" s="12"/>
      <c r="C81" s="12"/>
      <c r="D81" s="13" t="s">
        <v>77</v>
      </c>
      <c r="E81" s="14">
        <v>100000</v>
      </c>
      <c r="F81" s="14">
        <v>30116</v>
      </c>
      <c r="G81" s="14">
        <f t="shared" si="1"/>
        <v>69884</v>
      </c>
      <c r="H81" s="14"/>
    </row>
    <row r="82" spans="2:8" x14ac:dyDescent="0.4">
      <c r="B82" s="12"/>
      <c r="C82" s="12"/>
      <c r="D82" s="13" t="s">
        <v>78</v>
      </c>
      <c r="E82" s="14">
        <v>530000</v>
      </c>
      <c r="F82" s="14">
        <v>336087</v>
      </c>
      <c r="G82" s="14">
        <f t="shared" si="1"/>
        <v>193913</v>
      </c>
      <c r="H82" s="14"/>
    </row>
    <row r="83" spans="2:8" x14ac:dyDescent="0.4">
      <c r="B83" s="12"/>
      <c r="C83" s="12"/>
      <c r="D83" s="13" t="s">
        <v>79</v>
      </c>
      <c r="E83" s="14">
        <v>830000</v>
      </c>
      <c r="F83" s="14">
        <v>448620</v>
      </c>
      <c r="G83" s="14">
        <f t="shared" si="1"/>
        <v>381380</v>
      </c>
      <c r="H83" s="14"/>
    </row>
    <row r="84" spans="2:8" x14ac:dyDescent="0.4">
      <c r="B84" s="12"/>
      <c r="C84" s="12"/>
      <c r="D84" s="13" t="s">
        <v>80</v>
      </c>
      <c r="E84" s="14">
        <v>800000</v>
      </c>
      <c r="F84" s="14">
        <v>578082</v>
      </c>
      <c r="G84" s="14">
        <f t="shared" si="1"/>
        <v>221918</v>
      </c>
      <c r="H84" s="14"/>
    </row>
    <row r="85" spans="2:8" x14ac:dyDescent="0.4">
      <c r="B85" s="12"/>
      <c r="C85" s="12"/>
      <c r="D85" s="13" t="s">
        <v>67</v>
      </c>
      <c r="E85" s="14">
        <v>1200000</v>
      </c>
      <c r="F85" s="14">
        <v>1383177</v>
      </c>
      <c r="G85" s="14">
        <f t="shared" si="1"/>
        <v>-183177</v>
      </c>
      <c r="H85" s="14"/>
    </row>
    <row r="86" spans="2:8" x14ac:dyDescent="0.4">
      <c r="B86" s="12"/>
      <c r="C86" s="12"/>
      <c r="D86" s="13" t="s">
        <v>68</v>
      </c>
      <c r="E86" s="14">
        <v>200000</v>
      </c>
      <c r="F86" s="14">
        <v>115431</v>
      </c>
      <c r="G86" s="14">
        <f t="shared" si="1"/>
        <v>84569</v>
      </c>
      <c r="H86" s="14"/>
    </row>
    <row r="87" spans="2:8" x14ac:dyDescent="0.4">
      <c r="B87" s="12"/>
      <c r="C87" s="12"/>
      <c r="D87" s="13" t="s">
        <v>81</v>
      </c>
      <c r="E87" s="14"/>
      <c r="F87" s="14">
        <v>456290</v>
      </c>
      <c r="G87" s="14">
        <f t="shared" si="1"/>
        <v>-456290</v>
      </c>
      <c r="H87" s="14"/>
    </row>
    <row r="88" spans="2:8" x14ac:dyDescent="0.4">
      <c r="B88" s="12"/>
      <c r="C88" s="12"/>
      <c r="D88" s="13" t="s">
        <v>82</v>
      </c>
      <c r="E88" s="14">
        <v>1500000</v>
      </c>
      <c r="F88" s="14">
        <v>1440392</v>
      </c>
      <c r="G88" s="14">
        <f t="shared" si="1"/>
        <v>59608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>
        <v>77000</v>
      </c>
      <c r="G90" s="14">
        <f t="shared" si="1"/>
        <v>-77000</v>
      </c>
      <c r="H90" s="14"/>
    </row>
    <row r="91" spans="2:8" x14ac:dyDescent="0.4">
      <c r="B91" s="12"/>
      <c r="C91" s="12"/>
      <c r="D91" s="13" t="s">
        <v>85</v>
      </c>
      <c r="E91" s="14">
        <v>25000000</v>
      </c>
      <c r="F91" s="14">
        <v>31584870</v>
      </c>
      <c r="G91" s="14">
        <f t="shared" si="1"/>
        <v>-6584870</v>
      </c>
      <c r="H91" s="14"/>
    </row>
    <row r="92" spans="2:8" x14ac:dyDescent="0.4">
      <c r="B92" s="12"/>
      <c r="C92" s="12"/>
      <c r="D92" s="13" t="s">
        <v>86</v>
      </c>
      <c r="E92" s="14">
        <v>4541000</v>
      </c>
      <c r="F92" s="14">
        <v>5638865</v>
      </c>
      <c r="G92" s="14">
        <f t="shared" si="1"/>
        <v>-1097865</v>
      </c>
      <c r="H92" s="14"/>
    </row>
    <row r="93" spans="2:8" x14ac:dyDescent="0.4">
      <c r="B93" s="12"/>
      <c r="C93" s="12"/>
      <c r="D93" s="13" t="s">
        <v>70</v>
      </c>
      <c r="E93" s="14">
        <v>620000</v>
      </c>
      <c r="F93" s="14">
        <v>763906</v>
      </c>
      <c r="G93" s="14">
        <f t="shared" si="1"/>
        <v>-143906</v>
      </c>
      <c r="H93" s="14"/>
    </row>
    <row r="94" spans="2:8" x14ac:dyDescent="0.4">
      <c r="B94" s="12"/>
      <c r="C94" s="12"/>
      <c r="D94" s="13" t="s">
        <v>71</v>
      </c>
      <c r="E94" s="14">
        <v>2100000</v>
      </c>
      <c r="F94" s="14">
        <v>2016491</v>
      </c>
      <c r="G94" s="14">
        <f t="shared" si="1"/>
        <v>83509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>
        <v>300000</v>
      </c>
      <c r="F96" s="14">
        <v>78690</v>
      </c>
      <c r="G96" s="14">
        <f t="shared" si="1"/>
        <v>221310</v>
      </c>
      <c r="H96" s="14"/>
    </row>
    <row r="97" spans="2:8" x14ac:dyDescent="0.4">
      <c r="B97" s="12"/>
      <c r="C97" s="12"/>
      <c r="D97" s="13" t="s">
        <v>89</v>
      </c>
      <c r="E97" s="14">
        <v>2450000</v>
      </c>
      <c r="F97" s="14">
        <v>2546390</v>
      </c>
      <c r="G97" s="14">
        <f t="shared" si="1"/>
        <v>-96390</v>
      </c>
      <c r="H97" s="14"/>
    </row>
    <row r="98" spans="2:8" x14ac:dyDescent="0.4">
      <c r="B98" s="12"/>
      <c r="C98" s="12"/>
      <c r="D98" s="13" t="s">
        <v>90</v>
      </c>
      <c r="E98" s="14">
        <v>200000</v>
      </c>
      <c r="F98" s="14">
        <v>58035</v>
      </c>
      <c r="G98" s="14">
        <f t="shared" si="1"/>
        <v>141965</v>
      </c>
      <c r="H98" s="14"/>
    </row>
    <row r="99" spans="2:8" x14ac:dyDescent="0.4">
      <c r="B99" s="12"/>
      <c r="C99" s="12"/>
      <c r="D99" s="13" t="s">
        <v>91</v>
      </c>
      <c r="E99" s="14">
        <v>741000</v>
      </c>
      <c r="F99" s="14">
        <v>727500</v>
      </c>
      <c r="G99" s="14">
        <f t="shared" si="1"/>
        <v>13500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>
        <v>210000</v>
      </c>
      <c r="F102" s="14">
        <v>223570</v>
      </c>
      <c r="G102" s="14">
        <f t="shared" si="1"/>
        <v>-13570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68090</v>
      </c>
      <c r="G104" s="14">
        <f t="shared" si="1"/>
        <v>-68090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>
        <v>68090</v>
      </c>
      <c r="G106" s="14">
        <f t="shared" si="1"/>
        <v>-68090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450662000</v>
      </c>
      <c r="F109" s="17">
        <f>+F55+F63+F78+F102+F103+F104+F107</f>
        <v>425244790</v>
      </c>
      <c r="G109" s="17">
        <f t="shared" si="1"/>
        <v>25417210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25551000</v>
      </c>
      <c r="F110" s="20">
        <f xml:space="preserve"> +F54 - F109</f>
        <v>52270874</v>
      </c>
      <c r="G110" s="20">
        <f t="shared" si="1"/>
        <v>-26719874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3600000</v>
      </c>
      <c r="F111" s="14">
        <f>+F112</f>
        <v>3453000</v>
      </c>
      <c r="G111" s="14">
        <f t="shared" si="1"/>
        <v>147000</v>
      </c>
      <c r="H111" s="14"/>
    </row>
    <row r="112" spans="2:8" x14ac:dyDescent="0.4">
      <c r="B112" s="12"/>
      <c r="C112" s="12"/>
      <c r="D112" s="13" t="s">
        <v>103</v>
      </c>
      <c r="E112" s="14">
        <v>3600000</v>
      </c>
      <c r="F112" s="14">
        <v>3453000</v>
      </c>
      <c r="G112" s="14">
        <f t="shared" si="1"/>
        <v>147000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3600000</v>
      </c>
      <c r="F115" s="17">
        <f>+F111+F113</f>
        <v>3453000</v>
      </c>
      <c r="G115" s="17">
        <f t="shared" si="1"/>
        <v>147000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6751400</v>
      </c>
      <c r="G117" s="14">
        <f t="shared" si="1"/>
        <v>-6751400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>
        <v>6407500</v>
      </c>
      <c r="G121" s="14">
        <f t="shared" si="1"/>
        <v>-6407500</v>
      </c>
      <c r="H121" s="14"/>
    </row>
    <row r="122" spans="2:8" x14ac:dyDescent="0.4">
      <c r="B122" s="12"/>
      <c r="C122" s="12"/>
      <c r="D122" s="13" t="s">
        <v>113</v>
      </c>
      <c r="E122" s="14"/>
      <c r="F122" s="14">
        <v>343900</v>
      </c>
      <c r="G122" s="14">
        <f t="shared" si="1"/>
        <v>-343900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6751400</v>
      </c>
      <c r="G124" s="17">
        <f t="shared" si="1"/>
        <v>-6751400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3600000</v>
      </c>
      <c r="F125" s="20">
        <f xml:space="preserve"> +F115 - F124</f>
        <v>-3298400</v>
      </c>
      <c r="G125" s="20">
        <f t="shared" si="1"/>
        <v>6898400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>
        <v>2200000</v>
      </c>
      <c r="F131" s="14">
        <v>30119641</v>
      </c>
      <c r="G131" s="14">
        <f t="shared" si="1"/>
        <v>-27919641</v>
      </c>
      <c r="H131" s="14"/>
    </row>
    <row r="132" spans="2:8" x14ac:dyDescent="0.4">
      <c r="B132" s="12"/>
      <c r="C132" s="12"/>
      <c r="D132" s="13" t="s">
        <v>124</v>
      </c>
      <c r="E132" s="14">
        <v>50000</v>
      </c>
      <c r="F132" s="14">
        <v>41876621</v>
      </c>
      <c r="G132" s="14">
        <f t="shared" si="1"/>
        <v>-41826621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2250000</v>
      </c>
      <c r="F135" s="17">
        <f>+F126+F131+F132+F133</f>
        <v>71996262</v>
      </c>
      <c r="G135" s="17">
        <f t="shared" ref="G135:G151" si="2">E135-F135</f>
        <v>-69746262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9600000</v>
      </c>
      <c r="F137" s="14">
        <f>+F138+F139+F140+F141</f>
        <v>9600000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>
        <v>4800000</v>
      </c>
      <c r="F138" s="14">
        <v>4800000</v>
      </c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>
        <v>4800000</v>
      </c>
      <c r="F139" s="14">
        <v>4800000</v>
      </c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>
        <v>29913134</v>
      </c>
      <c r="G142" s="23">
        <f t="shared" si="2"/>
        <v>-29913134</v>
      </c>
      <c r="H142" s="23"/>
    </row>
    <row r="143" spans="2:8" x14ac:dyDescent="0.4">
      <c r="B143" s="12"/>
      <c r="C143" s="12"/>
      <c r="D143" s="22" t="s">
        <v>135</v>
      </c>
      <c r="E143" s="23">
        <v>15661000</v>
      </c>
      <c r="F143" s="23">
        <v>79502210</v>
      </c>
      <c r="G143" s="23">
        <f t="shared" si="2"/>
        <v>-63841210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25261000</v>
      </c>
      <c r="F145" s="25">
        <f>+F136+F137+F142+F143+F144</f>
        <v>119015344</v>
      </c>
      <c r="G145" s="25">
        <f t="shared" si="2"/>
        <v>-93754344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-23011000</v>
      </c>
      <c r="F146" s="20">
        <f xml:space="preserve"> +F135 - F145</f>
        <v>-47019082</v>
      </c>
      <c r="G146" s="20">
        <f t="shared" si="2"/>
        <v>24008082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6140000</v>
      </c>
      <c r="F149" s="20">
        <f xml:space="preserve"> +F110 +F125 +F146 - (F147 + F148)</f>
        <v>1953392</v>
      </c>
      <c r="G149" s="20">
        <f t="shared" si="2"/>
        <v>4186608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101073674</v>
      </c>
      <c r="G150" s="20">
        <f t="shared" si="2"/>
        <v>-101073674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6140000</v>
      </c>
      <c r="F151" s="20">
        <f xml:space="preserve"> +F149 +F150</f>
        <v>103027066</v>
      </c>
      <c r="G151" s="20">
        <f t="shared" si="2"/>
        <v>-96887066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FE81-10E1-4B7B-B9E9-BD5E5E63A6E5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143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0</v>
      </c>
      <c r="F6" s="11">
        <f>+F7+F11+F17+F24+F27+F34</f>
        <v>208000</v>
      </c>
      <c r="G6" s="11">
        <f>E6-F6</f>
        <v>-208000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0</v>
      </c>
      <c r="G27" s="14">
        <f t="shared" si="0"/>
        <v>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/>
      <c r="G33" s="14">
        <f t="shared" si="0"/>
        <v>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0</v>
      </c>
      <c r="F34" s="14">
        <f>+F35+F36+F37+F38+F39+F40</f>
        <v>208000</v>
      </c>
      <c r="G34" s="14">
        <f t="shared" si="0"/>
        <v>-208000</v>
      </c>
      <c r="H34" s="14"/>
    </row>
    <row r="35" spans="2:8" x14ac:dyDescent="0.4">
      <c r="B35" s="12"/>
      <c r="C35" s="12"/>
      <c r="D35" s="13" t="s">
        <v>34</v>
      </c>
      <c r="E35" s="14"/>
      <c r="F35" s="14"/>
      <c r="G35" s="14">
        <f t="shared" si="0"/>
        <v>0</v>
      </c>
      <c r="H35" s="14"/>
    </row>
    <row r="36" spans="2:8" x14ac:dyDescent="0.4">
      <c r="B36" s="12"/>
      <c r="C36" s="12"/>
      <c r="D36" s="13" t="s">
        <v>35</v>
      </c>
      <c r="E36" s="14"/>
      <c r="F36" s="14">
        <v>208000</v>
      </c>
      <c r="G36" s="14">
        <f t="shared" si="0"/>
        <v>-208000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26260000</v>
      </c>
      <c r="F41" s="14">
        <f>+F42</f>
        <v>26830215</v>
      </c>
      <c r="G41" s="14">
        <f t="shared" si="0"/>
        <v>-570215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26260000</v>
      </c>
      <c r="F42" s="14">
        <f>+F43+F44+F45+F46+F47</f>
        <v>26830215</v>
      </c>
      <c r="G42" s="14">
        <f t="shared" si="0"/>
        <v>-570215</v>
      </c>
      <c r="H42" s="14"/>
    </row>
    <row r="43" spans="2:8" x14ac:dyDescent="0.4">
      <c r="B43" s="12"/>
      <c r="C43" s="12"/>
      <c r="D43" s="13" t="s">
        <v>42</v>
      </c>
      <c r="E43" s="14">
        <v>2160000</v>
      </c>
      <c r="F43" s="14">
        <v>2160000</v>
      </c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>
        <v>7800000</v>
      </c>
      <c r="F44" s="14">
        <v>8756780</v>
      </c>
      <c r="G44" s="14">
        <f t="shared" si="0"/>
        <v>-956780</v>
      </c>
      <c r="H44" s="14"/>
    </row>
    <row r="45" spans="2:8" x14ac:dyDescent="0.4">
      <c r="B45" s="12"/>
      <c r="C45" s="12"/>
      <c r="D45" s="13" t="s">
        <v>34</v>
      </c>
      <c r="E45" s="14">
        <v>16000000</v>
      </c>
      <c r="F45" s="14"/>
      <c r="G45" s="14">
        <f t="shared" si="0"/>
        <v>16000000</v>
      </c>
      <c r="H45" s="14"/>
    </row>
    <row r="46" spans="2:8" x14ac:dyDescent="0.4">
      <c r="B46" s="12"/>
      <c r="C46" s="12"/>
      <c r="D46" s="13" t="s">
        <v>35</v>
      </c>
      <c r="E46" s="14"/>
      <c r="F46" s="14">
        <v>15780000</v>
      </c>
      <c r="G46" s="14">
        <f t="shared" si="0"/>
        <v>-15780000</v>
      </c>
      <c r="H46" s="14"/>
    </row>
    <row r="47" spans="2:8" x14ac:dyDescent="0.4">
      <c r="B47" s="12"/>
      <c r="C47" s="12"/>
      <c r="D47" s="13" t="s">
        <v>39</v>
      </c>
      <c r="E47" s="14">
        <v>300000</v>
      </c>
      <c r="F47" s="14">
        <v>133435</v>
      </c>
      <c r="G47" s="14">
        <f t="shared" si="0"/>
        <v>166565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/>
      <c r="F49" s="14"/>
      <c r="G49" s="14">
        <f t="shared" si="0"/>
        <v>0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0</v>
      </c>
      <c r="G50" s="14">
        <f t="shared" si="0"/>
        <v>0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/>
      <c r="G53" s="14">
        <f t="shared" si="0"/>
        <v>0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26260000</v>
      </c>
      <c r="F54" s="17">
        <f>+F6+F41+F48+F49+F50</f>
        <v>27038215</v>
      </c>
      <c r="G54" s="17">
        <f t="shared" si="0"/>
        <v>-778215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9260000</v>
      </c>
      <c r="F55" s="14">
        <f>+F56+F57+F58+F59+F60+F61+F62</f>
        <v>11883737</v>
      </c>
      <c r="G55" s="14">
        <f t="shared" si="0"/>
        <v>-2623737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4270000</v>
      </c>
      <c r="F57" s="14">
        <v>4300418</v>
      </c>
      <c r="G57" s="14">
        <f t="shared" si="0"/>
        <v>-30418</v>
      </c>
      <c r="H57" s="14"/>
    </row>
    <row r="58" spans="2:8" x14ac:dyDescent="0.4">
      <c r="B58" s="12"/>
      <c r="C58" s="12"/>
      <c r="D58" s="13" t="s">
        <v>54</v>
      </c>
      <c r="E58" s="14">
        <v>600000</v>
      </c>
      <c r="F58" s="14">
        <v>728081</v>
      </c>
      <c r="G58" s="14">
        <f t="shared" si="0"/>
        <v>-128081</v>
      </c>
      <c r="H58" s="14"/>
    </row>
    <row r="59" spans="2:8" x14ac:dyDescent="0.4">
      <c r="B59" s="12"/>
      <c r="C59" s="12"/>
      <c r="D59" s="13" t="s">
        <v>55</v>
      </c>
      <c r="E59" s="14">
        <v>2700000</v>
      </c>
      <c r="F59" s="14">
        <v>2619518</v>
      </c>
      <c r="G59" s="14">
        <f t="shared" si="0"/>
        <v>80482</v>
      </c>
      <c r="H59" s="14"/>
    </row>
    <row r="60" spans="2:8" x14ac:dyDescent="0.4">
      <c r="B60" s="12"/>
      <c r="C60" s="12"/>
      <c r="D60" s="13" t="s">
        <v>56</v>
      </c>
      <c r="E60" s="14"/>
      <c r="F60" s="14">
        <v>2889697</v>
      </c>
      <c r="G60" s="14">
        <f t="shared" si="0"/>
        <v>-2889697</v>
      </c>
      <c r="H60" s="14"/>
    </row>
    <row r="61" spans="2:8" x14ac:dyDescent="0.4">
      <c r="B61" s="12"/>
      <c r="C61" s="12"/>
      <c r="D61" s="13" t="s">
        <v>57</v>
      </c>
      <c r="E61" s="14">
        <v>190000</v>
      </c>
      <c r="F61" s="14">
        <v>190000</v>
      </c>
      <c r="G61" s="14">
        <f t="shared" si="0"/>
        <v>0</v>
      </c>
      <c r="H61" s="14"/>
    </row>
    <row r="62" spans="2:8" x14ac:dyDescent="0.4">
      <c r="B62" s="12"/>
      <c r="C62" s="12"/>
      <c r="D62" s="13" t="s">
        <v>58</v>
      </c>
      <c r="E62" s="14">
        <v>1500000</v>
      </c>
      <c r="F62" s="14">
        <v>1156023</v>
      </c>
      <c r="G62" s="14">
        <f t="shared" si="0"/>
        <v>343977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7890000</v>
      </c>
      <c r="F63" s="14">
        <f>+F64+F65+F66+F67+F68+F69+F70+F71+F72+F73+F74+F75+F76+F77</f>
        <v>7705063</v>
      </c>
      <c r="G63" s="14">
        <f t="shared" si="0"/>
        <v>184937</v>
      </c>
      <c r="H63" s="14"/>
    </row>
    <row r="64" spans="2:8" x14ac:dyDescent="0.4">
      <c r="B64" s="12"/>
      <c r="C64" s="12"/>
      <c r="D64" s="13" t="s">
        <v>60</v>
      </c>
      <c r="E64" s="14">
        <v>3000000</v>
      </c>
      <c r="F64" s="14">
        <v>3106976</v>
      </c>
      <c r="G64" s="14">
        <f t="shared" si="0"/>
        <v>-106976</v>
      </c>
      <c r="H64" s="14"/>
    </row>
    <row r="65" spans="2:8" x14ac:dyDescent="0.4">
      <c r="B65" s="12"/>
      <c r="C65" s="12"/>
      <c r="D65" s="13" t="s">
        <v>61</v>
      </c>
      <c r="E65" s="14"/>
      <c r="F65" s="14"/>
      <c r="G65" s="14">
        <f t="shared" si="0"/>
        <v>0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>
        <v>80000</v>
      </c>
      <c r="F67" s="14">
        <v>73510</v>
      </c>
      <c r="G67" s="14">
        <f t="shared" si="0"/>
        <v>6490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>
        <v>100000</v>
      </c>
      <c r="F70" s="14">
        <v>80417</v>
      </c>
      <c r="G70" s="14">
        <f t="shared" si="0"/>
        <v>19583</v>
      </c>
      <c r="H70" s="14"/>
    </row>
    <row r="71" spans="2:8" x14ac:dyDescent="0.4">
      <c r="B71" s="12"/>
      <c r="C71" s="12"/>
      <c r="D71" s="13" t="s">
        <v>67</v>
      </c>
      <c r="E71" s="14">
        <v>4300000</v>
      </c>
      <c r="F71" s="14">
        <v>4092933</v>
      </c>
      <c r="G71" s="14">
        <f t="shared" ref="G71:G134" si="1">E71-F71</f>
        <v>207067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250000</v>
      </c>
      <c r="F73" s="14">
        <v>238577</v>
      </c>
      <c r="G73" s="14">
        <f t="shared" si="1"/>
        <v>11423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70000</v>
      </c>
      <c r="F75" s="14">
        <v>61560</v>
      </c>
      <c r="G75" s="14">
        <f t="shared" si="1"/>
        <v>8440</v>
      </c>
      <c r="H75" s="14"/>
    </row>
    <row r="76" spans="2:8" x14ac:dyDescent="0.4">
      <c r="B76" s="12"/>
      <c r="C76" s="12"/>
      <c r="D76" s="13" t="s">
        <v>72</v>
      </c>
      <c r="E76" s="14">
        <v>60000</v>
      </c>
      <c r="F76" s="14">
        <v>51090</v>
      </c>
      <c r="G76" s="14">
        <f t="shared" si="1"/>
        <v>8910</v>
      </c>
      <c r="H76" s="14"/>
    </row>
    <row r="77" spans="2:8" x14ac:dyDescent="0.4">
      <c r="B77" s="12"/>
      <c r="C77" s="12"/>
      <c r="D77" s="13" t="s">
        <v>73</v>
      </c>
      <c r="E77" s="14">
        <v>30000</v>
      </c>
      <c r="F77" s="14"/>
      <c r="G77" s="14">
        <f t="shared" si="1"/>
        <v>30000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4615000</v>
      </c>
      <c r="F78" s="14">
        <f>+F79+F80+F81+F82+F83+F84+F85+F86+F87+F88+F89+F90+F91+F92+F93+F94+F95+F96+F97+F98+F99+F100+F101</f>
        <v>3692509</v>
      </c>
      <c r="G78" s="14">
        <f t="shared" si="1"/>
        <v>922491</v>
      </c>
      <c r="H78" s="14"/>
    </row>
    <row r="79" spans="2:8" x14ac:dyDescent="0.4">
      <c r="B79" s="12"/>
      <c r="C79" s="12"/>
      <c r="D79" s="13" t="s">
        <v>75</v>
      </c>
      <c r="E79" s="14">
        <v>50000</v>
      </c>
      <c r="F79" s="14">
        <v>65500</v>
      </c>
      <c r="G79" s="14">
        <f t="shared" si="1"/>
        <v>-15500</v>
      </c>
      <c r="H79" s="14"/>
    </row>
    <row r="80" spans="2:8" x14ac:dyDescent="0.4">
      <c r="B80" s="12"/>
      <c r="C80" s="12"/>
      <c r="D80" s="13" t="s">
        <v>76</v>
      </c>
      <c r="E80" s="14">
        <v>30000</v>
      </c>
      <c r="F80" s="14">
        <v>25410</v>
      </c>
      <c r="G80" s="14">
        <f t="shared" si="1"/>
        <v>4590</v>
      </c>
      <c r="H80" s="14"/>
    </row>
    <row r="81" spans="2:8" x14ac:dyDescent="0.4">
      <c r="B81" s="12"/>
      <c r="C81" s="12"/>
      <c r="D81" s="13" t="s">
        <v>77</v>
      </c>
      <c r="E81" s="14"/>
      <c r="F81" s="14">
        <v>940</v>
      </c>
      <c r="G81" s="14">
        <f t="shared" si="1"/>
        <v>-940</v>
      </c>
      <c r="H81" s="14"/>
    </row>
    <row r="82" spans="2:8" x14ac:dyDescent="0.4">
      <c r="B82" s="12"/>
      <c r="C82" s="12"/>
      <c r="D82" s="13" t="s">
        <v>78</v>
      </c>
      <c r="E82" s="14">
        <v>20000</v>
      </c>
      <c r="F82" s="14">
        <v>15000</v>
      </c>
      <c r="G82" s="14">
        <f t="shared" si="1"/>
        <v>5000</v>
      </c>
      <c r="H82" s="14"/>
    </row>
    <row r="83" spans="2:8" x14ac:dyDescent="0.4">
      <c r="B83" s="12"/>
      <c r="C83" s="12"/>
      <c r="D83" s="13" t="s">
        <v>79</v>
      </c>
      <c r="E83" s="14">
        <v>50000</v>
      </c>
      <c r="F83" s="14">
        <v>29730</v>
      </c>
      <c r="G83" s="14">
        <f t="shared" si="1"/>
        <v>20270</v>
      </c>
      <c r="H83" s="14"/>
    </row>
    <row r="84" spans="2:8" x14ac:dyDescent="0.4">
      <c r="B84" s="12"/>
      <c r="C84" s="12"/>
      <c r="D84" s="13" t="s">
        <v>80</v>
      </c>
      <c r="E84" s="14"/>
      <c r="F84" s="14"/>
      <c r="G84" s="14">
        <f t="shared" si="1"/>
        <v>0</v>
      </c>
      <c r="H84" s="14"/>
    </row>
    <row r="85" spans="2:8" x14ac:dyDescent="0.4">
      <c r="B85" s="12"/>
      <c r="C85" s="12"/>
      <c r="D85" s="13" t="s">
        <v>67</v>
      </c>
      <c r="E85" s="14">
        <v>1000000</v>
      </c>
      <c r="F85" s="14">
        <v>101002</v>
      </c>
      <c r="G85" s="14">
        <f t="shared" si="1"/>
        <v>898998</v>
      </c>
      <c r="H85" s="14"/>
    </row>
    <row r="86" spans="2:8" x14ac:dyDescent="0.4">
      <c r="B86" s="12"/>
      <c r="C86" s="12"/>
      <c r="D86" s="13" t="s">
        <v>68</v>
      </c>
      <c r="E86" s="14"/>
      <c r="F86" s="14">
        <v>878</v>
      </c>
      <c r="G86" s="14">
        <f t="shared" si="1"/>
        <v>-878</v>
      </c>
      <c r="H86" s="14"/>
    </row>
    <row r="87" spans="2:8" x14ac:dyDescent="0.4">
      <c r="B87" s="12"/>
      <c r="C87" s="12"/>
      <c r="D87" s="13" t="s">
        <v>81</v>
      </c>
      <c r="E87" s="14"/>
      <c r="F87" s="14">
        <v>418000</v>
      </c>
      <c r="G87" s="14">
        <f t="shared" si="1"/>
        <v>-418000</v>
      </c>
      <c r="H87" s="14"/>
    </row>
    <row r="88" spans="2:8" x14ac:dyDescent="0.4">
      <c r="B88" s="12"/>
      <c r="C88" s="12"/>
      <c r="D88" s="13" t="s">
        <v>82</v>
      </c>
      <c r="E88" s="14">
        <v>50000</v>
      </c>
      <c r="F88" s="14">
        <v>43688</v>
      </c>
      <c r="G88" s="14">
        <f t="shared" si="1"/>
        <v>6312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>
        <v>3000000</v>
      </c>
      <c r="F91" s="14">
        <v>2630500</v>
      </c>
      <c r="G91" s="14">
        <f t="shared" si="1"/>
        <v>369500</v>
      </c>
      <c r="H91" s="14"/>
    </row>
    <row r="92" spans="2:8" x14ac:dyDescent="0.4">
      <c r="B92" s="12"/>
      <c r="C92" s="12"/>
      <c r="D92" s="13" t="s">
        <v>86</v>
      </c>
      <c r="E92" s="14">
        <v>100000</v>
      </c>
      <c r="F92" s="14">
        <v>25300</v>
      </c>
      <c r="G92" s="14">
        <f t="shared" si="1"/>
        <v>74700</v>
      </c>
      <c r="H92" s="14"/>
    </row>
    <row r="93" spans="2:8" x14ac:dyDescent="0.4">
      <c r="B93" s="12"/>
      <c r="C93" s="12"/>
      <c r="D93" s="13" t="s">
        <v>70</v>
      </c>
      <c r="E93" s="14">
        <v>20000</v>
      </c>
      <c r="F93" s="14">
        <v>60761</v>
      </c>
      <c r="G93" s="14">
        <f t="shared" si="1"/>
        <v>-40761</v>
      </c>
      <c r="H93" s="14"/>
    </row>
    <row r="94" spans="2:8" x14ac:dyDescent="0.4">
      <c r="B94" s="12"/>
      <c r="C94" s="12"/>
      <c r="D94" s="13" t="s">
        <v>71</v>
      </c>
      <c r="E94" s="14"/>
      <c r="F94" s="14"/>
      <c r="G94" s="14">
        <f t="shared" si="1"/>
        <v>0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>
        <v>200</v>
      </c>
      <c r="G96" s="14">
        <f t="shared" si="1"/>
        <v>-200</v>
      </c>
      <c r="H96" s="14"/>
    </row>
    <row r="97" spans="2:8" x14ac:dyDescent="0.4">
      <c r="B97" s="12"/>
      <c r="C97" s="12"/>
      <c r="D97" s="13" t="s">
        <v>89</v>
      </c>
      <c r="E97" s="14">
        <v>220000</v>
      </c>
      <c r="F97" s="14">
        <v>204600</v>
      </c>
      <c r="G97" s="14">
        <f t="shared" si="1"/>
        <v>15400</v>
      </c>
      <c r="H97" s="14"/>
    </row>
    <row r="98" spans="2:8" x14ac:dyDescent="0.4">
      <c r="B98" s="12"/>
      <c r="C98" s="12"/>
      <c r="D98" s="13" t="s">
        <v>90</v>
      </c>
      <c r="E98" s="14"/>
      <c r="F98" s="14"/>
      <c r="G98" s="14">
        <f t="shared" si="1"/>
        <v>0</v>
      </c>
      <c r="H98" s="14"/>
    </row>
    <row r="99" spans="2:8" x14ac:dyDescent="0.4">
      <c r="B99" s="12"/>
      <c r="C99" s="12"/>
      <c r="D99" s="13" t="s">
        <v>91</v>
      </c>
      <c r="E99" s="14">
        <v>75000</v>
      </c>
      <c r="F99" s="14">
        <v>71000</v>
      </c>
      <c r="G99" s="14">
        <f t="shared" si="1"/>
        <v>4000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0</v>
      </c>
      <c r="G104" s="14">
        <f t="shared" si="1"/>
        <v>0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/>
      <c r="G106" s="14">
        <f t="shared" si="1"/>
        <v>0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21765000</v>
      </c>
      <c r="F109" s="17">
        <f>+F55+F63+F78+F102+F103+F104+F107</f>
        <v>23281309</v>
      </c>
      <c r="G109" s="17">
        <f t="shared" si="1"/>
        <v>-1516309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4495000</v>
      </c>
      <c r="F110" s="20">
        <f xml:space="preserve"> +F54 - F109</f>
        <v>3756906</v>
      </c>
      <c r="G110" s="20">
        <f t="shared" si="1"/>
        <v>738094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1350000</v>
      </c>
      <c r="G117" s="14">
        <f t="shared" si="1"/>
        <v>-1350000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>
        <v>1350000</v>
      </c>
      <c r="G121" s="14">
        <f t="shared" si="1"/>
        <v>-1350000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1350000</v>
      </c>
      <c r="G124" s="17">
        <f t="shared" si="1"/>
        <v>-1350000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-1350000</v>
      </c>
      <c r="G125" s="20">
        <f t="shared" si="1"/>
        <v>1350000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/>
      <c r="G131" s="14">
        <f t="shared" si="1"/>
        <v>0</v>
      </c>
      <c r="H131" s="14"/>
    </row>
    <row r="132" spans="2:8" x14ac:dyDescent="0.4">
      <c r="B132" s="12"/>
      <c r="C132" s="12"/>
      <c r="D132" s="13" t="s">
        <v>124</v>
      </c>
      <c r="E132" s="14"/>
      <c r="F132" s="14">
        <v>8993192</v>
      </c>
      <c r="G132" s="14">
        <f t="shared" si="1"/>
        <v>-8993192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0</v>
      </c>
      <c r="F135" s="17">
        <f>+F126+F131+F132+F133</f>
        <v>8993192</v>
      </c>
      <c r="G135" s="17">
        <f t="shared" ref="G135:G146" si="2">E135-F135</f>
        <v>-8993192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/>
      <c r="G142" s="23">
        <f t="shared" si="2"/>
        <v>0</v>
      </c>
      <c r="H142" s="23"/>
    </row>
    <row r="143" spans="2:8" x14ac:dyDescent="0.4">
      <c r="B143" s="12"/>
      <c r="C143" s="12"/>
      <c r="D143" s="22" t="s">
        <v>135</v>
      </c>
      <c r="E143" s="23">
        <v>2261000</v>
      </c>
      <c r="F143" s="23">
        <v>11333309</v>
      </c>
      <c r="G143" s="23">
        <f t="shared" si="2"/>
        <v>-9072309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2261000</v>
      </c>
      <c r="F145" s="25">
        <f>+F136+F137+F142+F143+F144</f>
        <v>11333309</v>
      </c>
      <c r="G145" s="25">
        <f t="shared" si="2"/>
        <v>-9072309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-2261000</v>
      </c>
      <c r="F146" s="20">
        <f xml:space="preserve"> +F135 - F145</f>
        <v>-2340117</v>
      </c>
      <c r="G146" s="20">
        <f t="shared" si="2"/>
        <v>79117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2234000</v>
      </c>
      <c r="F149" s="20">
        <f xml:space="preserve"> +F110 +F125 +F146 - (F147 + F148)</f>
        <v>66789</v>
      </c>
      <c r="G149" s="20">
        <f t="shared" ref="G149:G151" si="3">E149-F149</f>
        <v>2167211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1553091</v>
      </c>
      <c r="G150" s="20">
        <f t="shared" si="3"/>
        <v>-1553091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2234000</v>
      </c>
      <c r="F151" s="20">
        <f xml:space="preserve"> +F149 +F150</f>
        <v>1619880</v>
      </c>
      <c r="G151" s="20">
        <f t="shared" si="3"/>
        <v>614120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8F5A-1060-46BA-B3D6-DB431F1EBBE3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144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90450000</v>
      </c>
      <c r="F6" s="11">
        <f>+F7+F11+F17+F24+F27+F34</f>
        <v>91167687</v>
      </c>
      <c r="G6" s="11">
        <f>E6-F6</f>
        <v>-717687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63750000</v>
      </c>
      <c r="F17" s="14">
        <f>+F18+F19+F20+F21+F22+F23</f>
        <v>64429815</v>
      </c>
      <c r="G17" s="14">
        <f t="shared" si="0"/>
        <v>-679815</v>
      </c>
      <c r="H17" s="14"/>
    </row>
    <row r="18" spans="2:8" x14ac:dyDescent="0.4">
      <c r="B18" s="12"/>
      <c r="C18" s="12"/>
      <c r="D18" s="13" t="s">
        <v>13</v>
      </c>
      <c r="E18" s="14">
        <v>57000000</v>
      </c>
      <c r="F18" s="14">
        <v>57062083</v>
      </c>
      <c r="G18" s="14">
        <f t="shared" si="0"/>
        <v>-62083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>
        <v>6750000</v>
      </c>
      <c r="F21" s="14">
        <v>7367732</v>
      </c>
      <c r="G21" s="14">
        <f t="shared" si="0"/>
        <v>-617732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26100000</v>
      </c>
      <c r="F27" s="14">
        <f>+F28+F29+F30+F31+F32+F33</f>
        <v>25964788</v>
      </c>
      <c r="G27" s="14">
        <f t="shared" si="0"/>
        <v>135212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>
        <v>9700000</v>
      </c>
      <c r="F29" s="14">
        <v>9389710</v>
      </c>
      <c r="G29" s="14">
        <f t="shared" si="0"/>
        <v>310290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>
        <v>7000000</v>
      </c>
      <c r="F31" s="14">
        <v>7023500</v>
      </c>
      <c r="G31" s="14">
        <f t="shared" si="0"/>
        <v>-23500</v>
      </c>
      <c r="H31" s="14"/>
    </row>
    <row r="32" spans="2:8" x14ac:dyDescent="0.4">
      <c r="B32" s="12"/>
      <c r="C32" s="12"/>
      <c r="D32" s="13" t="s">
        <v>31</v>
      </c>
      <c r="E32" s="14"/>
      <c r="F32" s="14">
        <v>8978970</v>
      </c>
      <c r="G32" s="14">
        <f t="shared" si="0"/>
        <v>-8978970</v>
      </c>
      <c r="H32" s="14"/>
    </row>
    <row r="33" spans="2:8" x14ac:dyDescent="0.4">
      <c r="B33" s="12"/>
      <c r="C33" s="12"/>
      <c r="D33" s="13" t="s">
        <v>32</v>
      </c>
      <c r="E33" s="14">
        <v>9400000</v>
      </c>
      <c r="F33" s="14">
        <v>572608</v>
      </c>
      <c r="G33" s="14">
        <f t="shared" si="0"/>
        <v>8827392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600000</v>
      </c>
      <c r="F34" s="14">
        <f>+F35+F36+F37+F38+F39+F40</f>
        <v>773084</v>
      </c>
      <c r="G34" s="14">
        <f t="shared" si="0"/>
        <v>-173084</v>
      </c>
      <c r="H34" s="14"/>
    </row>
    <row r="35" spans="2:8" x14ac:dyDescent="0.4">
      <c r="B35" s="12"/>
      <c r="C35" s="12"/>
      <c r="D35" s="13" t="s">
        <v>34</v>
      </c>
      <c r="E35" s="14">
        <v>600000</v>
      </c>
      <c r="F35" s="14">
        <v>609084</v>
      </c>
      <c r="G35" s="14">
        <f t="shared" si="0"/>
        <v>-9084</v>
      </c>
      <c r="H35" s="14"/>
    </row>
    <row r="36" spans="2:8" x14ac:dyDescent="0.4">
      <c r="B36" s="12"/>
      <c r="C36" s="12"/>
      <c r="D36" s="13" t="s">
        <v>35</v>
      </c>
      <c r="E36" s="14"/>
      <c r="F36" s="14">
        <v>164000</v>
      </c>
      <c r="G36" s="14">
        <f t="shared" si="0"/>
        <v>-164000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>
        <v>1000</v>
      </c>
      <c r="F49" s="14">
        <v>11706</v>
      </c>
      <c r="G49" s="14">
        <f t="shared" si="0"/>
        <v>-10706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212648</v>
      </c>
      <c r="G50" s="14">
        <f t="shared" si="0"/>
        <v>-212648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212648</v>
      </c>
      <c r="G53" s="14">
        <f t="shared" si="0"/>
        <v>-212648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90451000</v>
      </c>
      <c r="F54" s="17">
        <f>+F6+F41+F48+F49+F50</f>
        <v>91392041</v>
      </c>
      <c r="G54" s="17">
        <f t="shared" si="0"/>
        <v>-941041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69050000</v>
      </c>
      <c r="F55" s="14">
        <f>+F56+F57+F58+F59+F60+F61+F62</f>
        <v>61673806</v>
      </c>
      <c r="G55" s="14">
        <f t="shared" si="0"/>
        <v>7376194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32000000</v>
      </c>
      <c r="F57" s="14">
        <v>34162482</v>
      </c>
      <c r="G57" s="14">
        <f t="shared" si="0"/>
        <v>-2162482</v>
      </c>
      <c r="H57" s="14"/>
    </row>
    <row r="58" spans="2:8" x14ac:dyDescent="0.4">
      <c r="B58" s="12"/>
      <c r="C58" s="12"/>
      <c r="D58" s="13" t="s">
        <v>54</v>
      </c>
      <c r="E58" s="14">
        <v>4500000</v>
      </c>
      <c r="F58" s="14">
        <v>4964875</v>
      </c>
      <c r="G58" s="14">
        <f t="shared" si="0"/>
        <v>-464875</v>
      </c>
      <c r="H58" s="14"/>
    </row>
    <row r="59" spans="2:8" x14ac:dyDescent="0.4">
      <c r="B59" s="12"/>
      <c r="C59" s="12"/>
      <c r="D59" s="13" t="s">
        <v>55</v>
      </c>
      <c r="E59" s="14">
        <v>17500000</v>
      </c>
      <c r="F59" s="14">
        <v>9356519</v>
      </c>
      <c r="G59" s="14">
        <f t="shared" si="0"/>
        <v>8143481</v>
      </c>
      <c r="H59" s="14"/>
    </row>
    <row r="60" spans="2:8" x14ac:dyDescent="0.4">
      <c r="B60" s="12"/>
      <c r="C60" s="12"/>
      <c r="D60" s="13" t="s">
        <v>56</v>
      </c>
      <c r="E60" s="14">
        <v>6000000</v>
      </c>
      <c r="F60" s="14">
        <v>4497274</v>
      </c>
      <c r="G60" s="14">
        <f t="shared" si="0"/>
        <v>1502726</v>
      </c>
      <c r="H60" s="14"/>
    </row>
    <row r="61" spans="2:8" x14ac:dyDescent="0.4">
      <c r="B61" s="12"/>
      <c r="C61" s="12"/>
      <c r="D61" s="13" t="s">
        <v>57</v>
      </c>
      <c r="E61" s="14">
        <v>1550000</v>
      </c>
      <c r="F61" s="14">
        <v>1615000</v>
      </c>
      <c r="G61" s="14">
        <f t="shared" si="0"/>
        <v>-65000</v>
      </c>
      <c r="H61" s="14"/>
    </row>
    <row r="62" spans="2:8" x14ac:dyDescent="0.4">
      <c r="B62" s="12"/>
      <c r="C62" s="12"/>
      <c r="D62" s="13" t="s">
        <v>58</v>
      </c>
      <c r="E62" s="14">
        <v>7500000</v>
      </c>
      <c r="F62" s="14">
        <v>7077656</v>
      </c>
      <c r="G62" s="14">
        <f t="shared" si="0"/>
        <v>422344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12550000</v>
      </c>
      <c r="F63" s="14">
        <f>+F64+F65+F66+F67+F68+F69+F70+F71+F72+F73+F74+F75+F76+F77</f>
        <v>13538849</v>
      </c>
      <c r="G63" s="14">
        <f t="shared" si="0"/>
        <v>-988849</v>
      </c>
      <c r="H63" s="14"/>
    </row>
    <row r="64" spans="2:8" x14ac:dyDescent="0.4">
      <c r="B64" s="12"/>
      <c r="C64" s="12"/>
      <c r="D64" s="13" t="s">
        <v>60</v>
      </c>
      <c r="E64" s="14">
        <v>5100000</v>
      </c>
      <c r="F64" s="14">
        <v>6045944</v>
      </c>
      <c r="G64" s="14">
        <f t="shared" si="0"/>
        <v>-945944</v>
      </c>
      <c r="H64" s="14"/>
    </row>
    <row r="65" spans="2:8" x14ac:dyDescent="0.4">
      <c r="B65" s="12"/>
      <c r="C65" s="12"/>
      <c r="D65" s="13" t="s">
        <v>61</v>
      </c>
      <c r="E65" s="14">
        <v>600000</v>
      </c>
      <c r="F65" s="14">
        <v>714428</v>
      </c>
      <c r="G65" s="14">
        <f t="shared" si="0"/>
        <v>-114428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>
        <v>250000</v>
      </c>
      <c r="F67" s="14">
        <v>215472</v>
      </c>
      <c r="G67" s="14">
        <f t="shared" si="0"/>
        <v>34528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>
        <v>100000</v>
      </c>
      <c r="F70" s="14">
        <v>79715</v>
      </c>
      <c r="G70" s="14">
        <f t="shared" si="0"/>
        <v>20285</v>
      </c>
      <c r="H70" s="14"/>
    </row>
    <row r="71" spans="2:8" x14ac:dyDescent="0.4">
      <c r="B71" s="12"/>
      <c r="C71" s="12"/>
      <c r="D71" s="13" t="s">
        <v>67</v>
      </c>
      <c r="E71" s="14">
        <v>4500000</v>
      </c>
      <c r="F71" s="14">
        <v>4713975</v>
      </c>
      <c r="G71" s="14">
        <f t="shared" ref="G71:G134" si="1">E71-F71</f>
        <v>-213975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1300000</v>
      </c>
      <c r="F73" s="14">
        <v>1368846</v>
      </c>
      <c r="G73" s="14">
        <f t="shared" si="1"/>
        <v>-68846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400000</v>
      </c>
      <c r="F75" s="14">
        <v>314684</v>
      </c>
      <c r="G75" s="14">
        <f t="shared" si="1"/>
        <v>85316</v>
      </c>
      <c r="H75" s="14"/>
    </row>
    <row r="76" spans="2:8" x14ac:dyDescent="0.4">
      <c r="B76" s="12"/>
      <c r="C76" s="12"/>
      <c r="D76" s="13" t="s">
        <v>72</v>
      </c>
      <c r="E76" s="14">
        <v>300000</v>
      </c>
      <c r="F76" s="14">
        <v>85785</v>
      </c>
      <c r="G76" s="14">
        <f t="shared" si="1"/>
        <v>214215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7850000</v>
      </c>
      <c r="F78" s="14">
        <f>+F79+F80+F81+F82+F83+F84+F85+F86+F87+F88+F89+F90+F91+F92+F93+F94+F95+F96+F97+F98+F99+F100+F101</f>
        <v>5485525</v>
      </c>
      <c r="G78" s="14">
        <f t="shared" si="1"/>
        <v>2364475</v>
      </c>
      <c r="H78" s="14"/>
    </row>
    <row r="79" spans="2:8" x14ac:dyDescent="0.4">
      <c r="B79" s="12"/>
      <c r="C79" s="12"/>
      <c r="D79" s="13" t="s">
        <v>75</v>
      </c>
      <c r="E79" s="14">
        <v>350000</v>
      </c>
      <c r="F79" s="14">
        <v>345434</v>
      </c>
      <c r="G79" s="14">
        <f t="shared" si="1"/>
        <v>4566</v>
      </c>
      <c r="H79" s="14"/>
    </row>
    <row r="80" spans="2:8" x14ac:dyDescent="0.4">
      <c r="B80" s="12"/>
      <c r="C80" s="12"/>
      <c r="D80" s="13" t="s">
        <v>76</v>
      </c>
      <c r="E80" s="14">
        <v>120000</v>
      </c>
      <c r="F80" s="14">
        <v>139761</v>
      </c>
      <c r="G80" s="14">
        <f t="shared" si="1"/>
        <v>-19761</v>
      </c>
      <c r="H80" s="14"/>
    </row>
    <row r="81" spans="2:8" x14ac:dyDescent="0.4">
      <c r="B81" s="12"/>
      <c r="C81" s="12"/>
      <c r="D81" s="13" t="s">
        <v>77</v>
      </c>
      <c r="E81" s="14">
        <v>20000</v>
      </c>
      <c r="F81" s="14">
        <v>5354</v>
      </c>
      <c r="G81" s="14">
        <f t="shared" si="1"/>
        <v>14646</v>
      </c>
      <c r="H81" s="14"/>
    </row>
    <row r="82" spans="2:8" x14ac:dyDescent="0.4">
      <c r="B82" s="12"/>
      <c r="C82" s="12"/>
      <c r="D82" s="13" t="s">
        <v>78</v>
      </c>
      <c r="E82" s="14">
        <v>400000</v>
      </c>
      <c r="F82" s="14">
        <v>25100</v>
      </c>
      <c r="G82" s="14">
        <f t="shared" si="1"/>
        <v>374900</v>
      </c>
      <c r="H82" s="14"/>
    </row>
    <row r="83" spans="2:8" x14ac:dyDescent="0.4">
      <c r="B83" s="12"/>
      <c r="C83" s="12"/>
      <c r="D83" s="13" t="s">
        <v>79</v>
      </c>
      <c r="E83" s="14">
        <v>110000</v>
      </c>
      <c r="F83" s="14">
        <v>20280</v>
      </c>
      <c r="G83" s="14">
        <f t="shared" si="1"/>
        <v>89720</v>
      </c>
      <c r="H83" s="14"/>
    </row>
    <row r="84" spans="2:8" x14ac:dyDescent="0.4">
      <c r="B84" s="12"/>
      <c r="C84" s="12"/>
      <c r="D84" s="13" t="s">
        <v>80</v>
      </c>
      <c r="E84" s="14">
        <v>80000</v>
      </c>
      <c r="F84" s="14">
        <v>56229</v>
      </c>
      <c r="G84" s="14">
        <f t="shared" si="1"/>
        <v>23771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>
        <v>300000</v>
      </c>
      <c r="F88" s="14">
        <v>274723</v>
      </c>
      <c r="G88" s="14">
        <f t="shared" si="1"/>
        <v>25277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>
        <v>5100000</v>
      </c>
      <c r="F91" s="14">
        <v>2997000</v>
      </c>
      <c r="G91" s="14">
        <f t="shared" si="1"/>
        <v>2103000</v>
      </c>
      <c r="H91" s="14"/>
    </row>
    <row r="92" spans="2:8" x14ac:dyDescent="0.4">
      <c r="B92" s="12"/>
      <c r="C92" s="12"/>
      <c r="D92" s="13" t="s">
        <v>86</v>
      </c>
      <c r="E92" s="14">
        <v>800000</v>
      </c>
      <c r="F92" s="14">
        <v>911460</v>
      </c>
      <c r="G92" s="14">
        <f t="shared" si="1"/>
        <v>-111460</v>
      </c>
      <c r="H92" s="14"/>
    </row>
    <row r="93" spans="2:8" x14ac:dyDescent="0.4">
      <c r="B93" s="12"/>
      <c r="C93" s="12"/>
      <c r="D93" s="13" t="s">
        <v>70</v>
      </c>
      <c r="E93" s="14">
        <v>150000</v>
      </c>
      <c r="F93" s="14">
        <v>135580</v>
      </c>
      <c r="G93" s="14">
        <f t="shared" si="1"/>
        <v>14420</v>
      </c>
      <c r="H93" s="14"/>
    </row>
    <row r="94" spans="2:8" x14ac:dyDescent="0.4">
      <c r="B94" s="12"/>
      <c r="C94" s="12"/>
      <c r="D94" s="13" t="s">
        <v>71</v>
      </c>
      <c r="E94" s="14">
        <v>150000</v>
      </c>
      <c r="F94" s="14">
        <v>348348</v>
      </c>
      <c r="G94" s="14">
        <f t="shared" si="1"/>
        <v>-198348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/>
      <c r="G96" s="14">
        <f t="shared" si="1"/>
        <v>0</v>
      </c>
      <c r="H96" s="14"/>
    </row>
    <row r="97" spans="2:8" x14ac:dyDescent="0.4">
      <c r="B97" s="12"/>
      <c r="C97" s="12"/>
      <c r="D97" s="13" t="s">
        <v>89</v>
      </c>
      <c r="E97" s="14">
        <v>250000</v>
      </c>
      <c r="F97" s="14">
        <v>224400</v>
      </c>
      <c r="G97" s="14">
        <f t="shared" si="1"/>
        <v>25600</v>
      </c>
      <c r="H97" s="14"/>
    </row>
    <row r="98" spans="2:8" x14ac:dyDescent="0.4">
      <c r="B98" s="12"/>
      <c r="C98" s="12"/>
      <c r="D98" s="13" t="s">
        <v>90</v>
      </c>
      <c r="E98" s="14">
        <v>10000</v>
      </c>
      <c r="F98" s="14">
        <v>1856</v>
      </c>
      <c r="G98" s="14">
        <f t="shared" si="1"/>
        <v>8144</v>
      </c>
      <c r="H98" s="14"/>
    </row>
    <row r="99" spans="2:8" x14ac:dyDescent="0.4">
      <c r="B99" s="12"/>
      <c r="C99" s="12"/>
      <c r="D99" s="13" t="s">
        <v>91</v>
      </c>
      <c r="E99" s="14">
        <v>10000</v>
      </c>
      <c r="F99" s="14"/>
      <c r="G99" s="14">
        <f t="shared" si="1"/>
        <v>10000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>
        <v>640000</v>
      </c>
      <c r="F103" s="14">
        <v>828230</v>
      </c>
      <c r="G103" s="14">
        <f t="shared" si="1"/>
        <v>-188230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0</v>
      </c>
      <c r="G104" s="14">
        <f t="shared" si="1"/>
        <v>0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/>
      <c r="G106" s="14">
        <f t="shared" si="1"/>
        <v>0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90090000</v>
      </c>
      <c r="F109" s="17">
        <f>+F55+F63+F78+F102+F103+F104+F107</f>
        <v>81526410</v>
      </c>
      <c r="G109" s="17">
        <f t="shared" si="1"/>
        <v>8563590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361000</v>
      </c>
      <c r="F110" s="20">
        <f xml:space="preserve"> +F54 - F109</f>
        <v>9865631</v>
      </c>
      <c r="G110" s="20">
        <f t="shared" si="1"/>
        <v>-9504631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>
        <v>5980000</v>
      </c>
      <c r="F116" s="14">
        <v>6458387</v>
      </c>
      <c r="G116" s="14">
        <f t="shared" si="1"/>
        <v>-478387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345400</v>
      </c>
      <c r="G117" s="14">
        <f t="shared" si="1"/>
        <v>-345400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>
        <v>345400</v>
      </c>
      <c r="G121" s="14">
        <f t="shared" si="1"/>
        <v>-345400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5980000</v>
      </c>
      <c r="F124" s="17">
        <f>+F116+F117+F123</f>
        <v>6803787</v>
      </c>
      <c r="G124" s="17">
        <f t="shared" si="1"/>
        <v>-823787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-5980000</v>
      </c>
      <c r="F125" s="20">
        <f xml:space="preserve"> +F115 - F124</f>
        <v>-6803787</v>
      </c>
      <c r="G125" s="20">
        <f t="shared" si="1"/>
        <v>823787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/>
      <c r="G131" s="14">
        <f t="shared" si="1"/>
        <v>0</v>
      </c>
      <c r="H131" s="14"/>
    </row>
    <row r="132" spans="2:8" x14ac:dyDescent="0.4">
      <c r="B132" s="12"/>
      <c r="C132" s="12"/>
      <c r="D132" s="13" t="s">
        <v>124</v>
      </c>
      <c r="E132" s="14">
        <v>8119000</v>
      </c>
      <c r="F132" s="14">
        <v>5709117</v>
      </c>
      <c r="G132" s="14">
        <f t="shared" si="1"/>
        <v>2409883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8119000</v>
      </c>
      <c r="F135" s="17">
        <f>+F126+F131+F132+F133</f>
        <v>5709117</v>
      </c>
      <c r="G135" s="17">
        <f t="shared" ref="G135:G146" si="2">E135-F135</f>
        <v>2409883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/>
      <c r="G142" s="23">
        <f t="shared" si="2"/>
        <v>0</v>
      </c>
      <c r="H142" s="23"/>
    </row>
    <row r="143" spans="2:8" x14ac:dyDescent="0.4">
      <c r="B143" s="12"/>
      <c r="C143" s="12"/>
      <c r="D143" s="22" t="s">
        <v>135</v>
      </c>
      <c r="E143" s="23"/>
      <c r="F143" s="23">
        <v>11168224</v>
      </c>
      <c r="G143" s="23">
        <f t="shared" si="2"/>
        <v>-11168224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0</v>
      </c>
      <c r="F145" s="25">
        <f>+F136+F137+F142+F143+F144</f>
        <v>11168224</v>
      </c>
      <c r="G145" s="25">
        <f t="shared" si="2"/>
        <v>-11168224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8119000</v>
      </c>
      <c r="F146" s="20">
        <f xml:space="preserve"> +F135 - F145</f>
        <v>-5459107</v>
      </c>
      <c r="G146" s="20">
        <f t="shared" si="2"/>
        <v>13578107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2500000</v>
      </c>
      <c r="F149" s="20">
        <f xml:space="preserve"> +F110 +F125 +F146 - (F147 + F148)</f>
        <v>-2397263</v>
      </c>
      <c r="G149" s="20">
        <f t="shared" ref="G149:G151" si="3">E149-F149</f>
        <v>4897263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19200828</v>
      </c>
      <c r="G150" s="20">
        <f t="shared" si="3"/>
        <v>-19200828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2500000</v>
      </c>
      <c r="F151" s="20">
        <f xml:space="preserve"> +F149 +F150</f>
        <v>16803565</v>
      </c>
      <c r="G151" s="20">
        <f t="shared" si="3"/>
        <v>-14303565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3E57-5BF9-461A-B254-1953797A04A5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145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0</v>
      </c>
      <c r="F6" s="11">
        <f>+F7+F11+F17+F24+F27+F34</f>
        <v>0</v>
      </c>
      <c r="G6" s="11">
        <f>E6-F6</f>
        <v>0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0</v>
      </c>
      <c r="G27" s="14">
        <f t="shared" si="0"/>
        <v>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/>
      <c r="G33" s="14">
        <f t="shared" si="0"/>
        <v>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0</v>
      </c>
      <c r="F34" s="14">
        <f>+F35+F36+F37+F38+F39+F40</f>
        <v>0</v>
      </c>
      <c r="G34" s="14">
        <f t="shared" si="0"/>
        <v>0</v>
      </c>
      <c r="H34" s="14"/>
    </row>
    <row r="35" spans="2:8" x14ac:dyDescent="0.4">
      <c r="B35" s="12"/>
      <c r="C35" s="12"/>
      <c r="D35" s="13" t="s">
        <v>34</v>
      </c>
      <c r="E35" s="14"/>
      <c r="F35" s="14"/>
      <c r="G35" s="14">
        <f t="shared" si="0"/>
        <v>0</v>
      </c>
      <c r="H35" s="14"/>
    </row>
    <row r="36" spans="2:8" x14ac:dyDescent="0.4">
      <c r="B36" s="12"/>
      <c r="C36" s="12"/>
      <c r="D36" s="13" t="s">
        <v>35</v>
      </c>
      <c r="E36" s="14"/>
      <c r="F36" s="14"/>
      <c r="G36" s="14">
        <f t="shared" si="0"/>
        <v>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>
        <v>150000</v>
      </c>
      <c r="F48" s="14">
        <v>202000</v>
      </c>
      <c r="G48" s="14">
        <f t="shared" si="0"/>
        <v>-52000</v>
      </c>
      <c r="H48" s="14"/>
    </row>
    <row r="49" spans="2:8" x14ac:dyDescent="0.4">
      <c r="B49" s="12"/>
      <c r="C49" s="12"/>
      <c r="D49" s="13" t="s">
        <v>44</v>
      </c>
      <c r="E49" s="14">
        <v>3000</v>
      </c>
      <c r="F49" s="14">
        <v>183072</v>
      </c>
      <c r="G49" s="14">
        <f t="shared" si="0"/>
        <v>-180072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73084</v>
      </c>
      <c r="G50" s="14">
        <f t="shared" si="0"/>
        <v>-73084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73084</v>
      </c>
      <c r="G53" s="14">
        <f t="shared" si="0"/>
        <v>-73084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153000</v>
      </c>
      <c r="F54" s="17">
        <f>+F6+F41+F48+F49+F50</f>
        <v>458156</v>
      </c>
      <c r="G54" s="17">
        <f t="shared" si="0"/>
        <v>-305156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2200000</v>
      </c>
      <c r="F55" s="14">
        <f>+F56+F57+F58+F59+F60+F61+F62</f>
        <v>2382918</v>
      </c>
      <c r="G55" s="14">
        <f t="shared" si="0"/>
        <v>-182918</v>
      </c>
      <c r="H55" s="14"/>
    </row>
    <row r="56" spans="2:8" x14ac:dyDescent="0.4">
      <c r="B56" s="12"/>
      <c r="C56" s="12"/>
      <c r="D56" s="13" t="s">
        <v>52</v>
      </c>
      <c r="E56" s="14">
        <v>2200000</v>
      </c>
      <c r="F56" s="14">
        <v>2382918</v>
      </c>
      <c r="G56" s="14">
        <f t="shared" si="0"/>
        <v>-182918</v>
      </c>
      <c r="H56" s="14"/>
    </row>
    <row r="57" spans="2:8" x14ac:dyDescent="0.4">
      <c r="B57" s="12"/>
      <c r="C57" s="12"/>
      <c r="D57" s="13" t="s">
        <v>53</v>
      </c>
      <c r="E57" s="14"/>
      <c r="F57" s="14"/>
      <c r="G57" s="14">
        <f t="shared" si="0"/>
        <v>0</v>
      </c>
      <c r="H57" s="14"/>
    </row>
    <row r="58" spans="2:8" x14ac:dyDescent="0.4">
      <c r="B58" s="12"/>
      <c r="C58" s="12"/>
      <c r="D58" s="13" t="s">
        <v>54</v>
      </c>
      <c r="E58" s="14"/>
      <c r="F58" s="14"/>
      <c r="G58" s="14">
        <f t="shared" si="0"/>
        <v>0</v>
      </c>
      <c r="H58" s="14"/>
    </row>
    <row r="59" spans="2:8" x14ac:dyDescent="0.4">
      <c r="B59" s="12"/>
      <c r="C59" s="12"/>
      <c r="D59" s="13" t="s">
        <v>55</v>
      </c>
      <c r="E59" s="14"/>
      <c r="F59" s="14"/>
      <c r="G59" s="14">
        <f t="shared" si="0"/>
        <v>0</v>
      </c>
      <c r="H59" s="14"/>
    </row>
    <row r="60" spans="2:8" x14ac:dyDescent="0.4">
      <c r="B60" s="12"/>
      <c r="C60" s="12"/>
      <c r="D60" s="13" t="s">
        <v>56</v>
      </c>
      <c r="E60" s="14"/>
      <c r="F60" s="14"/>
      <c r="G60" s="14">
        <f t="shared" si="0"/>
        <v>0</v>
      </c>
      <c r="H60" s="14"/>
    </row>
    <row r="61" spans="2:8" x14ac:dyDescent="0.4">
      <c r="B61" s="12"/>
      <c r="C61" s="12"/>
      <c r="D61" s="13" t="s">
        <v>57</v>
      </c>
      <c r="E61" s="14"/>
      <c r="F61" s="14"/>
      <c r="G61" s="14">
        <f t="shared" si="0"/>
        <v>0</v>
      </c>
      <c r="H61" s="14"/>
    </row>
    <row r="62" spans="2:8" x14ac:dyDescent="0.4">
      <c r="B62" s="12"/>
      <c r="C62" s="12"/>
      <c r="D62" s="13" t="s">
        <v>58</v>
      </c>
      <c r="E62" s="14"/>
      <c r="F62" s="14"/>
      <c r="G62" s="14">
        <f t="shared" si="0"/>
        <v>0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2015000</v>
      </c>
      <c r="F63" s="14">
        <f>+F64+F65+F66+F67+F68+F69+F70+F71+F72+F73+F74+F75+F76+F77</f>
        <v>2052753</v>
      </c>
      <c r="G63" s="14">
        <f t="shared" si="0"/>
        <v>-37753</v>
      </c>
      <c r="H63" s="14"/>
    </row>
    <row r="64" spans="2:8" x14ac:dyDescent="0.4">
      <c r="B64" s="12"/>
      <c r="C64" s="12"/>
      <c r="D64" s="13" t="s">
        <v>60</v>
      </c>
      <c r="E64" s="14"/>
      <c r="F64" s="14"/>
      <c r="G64" s="14">
        <f t="shared" si="0"/>
        <v>0</v>
      </c>
      <c r="H64" s="14"/>
    </row>
    <row r="65" spans="2:8" x14ac:dyDescent="0.4">
      <c r="B65" s="12"/>
      <c r="C65" s="12"/>
      <c r="D65" s="13" t="s">
        <v>61</v>
      </c>
      <c r="E65" s="14"/>
      <c r="F65" s="14"/>
      <c r="G65" s="14">
        <f t="shared" si="0"/>
        <v>0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/>
      <c r="F67" s="14"/>
      <c r="G67" s="14">
        <f t="shared" si="0"/>
        <v>0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>
        <v>2000000</v>
      </c>
      <c r="F70" s="14">
        <v>2042469</v>
      </c>
      <c r="G70" s="14">
        <f t="shared" si="0"/>
        <v>-42469</v>
      </c>
      <c r="H70" s="14"/>
    </row>
    <row r="71" spans="2:8" x14ac:dyDescent="0.4">
      <c r="B71" s="12"/>
      <c r="C71" s="12"/>
      <c r="D71" s="13" t="s">
        <v>67</v>
      </c>
      <c r="E71" s="14">
        <v>15000</v>
      </c>
      <c r="F71" s="14">
        <v>10284</v>
      </c>
      <c r="G71" s="14">
        <f t="shared" ref="G71:G134" si="1">E71-F71</f>
        <v>4716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/>
      <c r="F73" s="14"/>
      <c r="G73" s="14">
        <f t="shared" si="1"/>
        <v>0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/>
      <c r="F75" s="14"/>
      <c r="G75" s="14">
        <f t="shared" si="1"/>
        <v>0</v>
      </c>
      <c r="H75" s="14"/>
    </row>
    <row r="76" spans="2:8" x14ac:dyDescent="0.4">
      <c r="B76" s="12"/>
      <c r="C76" s="12"/>
      <c r="D76" s="13" t="s">
        <v>72</v>
      </c>
      <c r="E76" s="14"/>
      <c r="F76" s="14"/>
      <c r="G76" s="14">
        <f t="shared" si="1"/>
        <v>0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800000</v>
      </c>
      <c r="F78" s="14">
        <f>+F79+F80+F81+F82+F83+F84+F85+F86+F87+F88+F89+F90+F91+F92+F93+F94+F95+F96+F97+F98+F99+F100+F101</f>
        <v>482161</v>
      </c>
      <c r="G78" s="14">
        <f t="shared" si="1"/>
        <v>317839</v>
      </c>
      <c r="H78" s="14"/>
    </row>
    <row r="79" spans="2:8" x14ac:dyDescent="0.4">
      <c r="B79" s="12"/>
      <c r="C79" s="12"/>
      <c r="D79" s="13" t="s">
        <v>75</v>
      </c>
      <c r="E79" s="14">
        <v>150000</v>
      </c>
      <c r="F79" s="14">
        <v>65551</v>
      </c>
      <c r="G79" s="14">
        <f t="shared" si="1"/>
        <v>84449</v>
      </c>
      <c r="H79" s="14"/>
    </row>
    <row r="80" spans="2:8" x14ac:dyDescent="0.4">
      <c r="B80" s="12"/>
      <c r="C80" s="12"/>
      <c r="D80" s="13" t="s">
        <v>76</v>
      </c>
      <c r="E80" s="14"/>
      <c r="F80" s="14"/>
      <c r="G80" s="14">
        <f t="shared" si="1"/>
        <v>0</v>
      </c>
      <c r="H80" s="14"/>
    </row>
    <row r="81" spans="2:8" x14ac:dyDescent="0.4">
      <c r="B81" s="12"/>
      <c r="C81" s="12"/>
      <c r="D81" s="13" t="s">
        <v>77</v>
      </c>
      <c r="E81" s="14"/>
      <c r="F81" s="14"/>
      <c r="G81" s="14">
        <f t="shared" si="1"/>
        <v>0</v>
      </c>
      <c r="H81" s="14"/>
    </row>
    <row r="82" spans="2:8" x14ac:dyDescent="0.4">
      <c r="B82" s="12"/>
      <c r="C82" s="12"/>
      <c r="D82" s="13" t="s">
        <v>78</v>
      </c>
      <c r="E82" s="14">
        <v>30000</v>
      </c>
      <c r="F82" s="14"/>
      <c r="G82" s="14">
        <f t="shared" si="1"/>
        <v>30000</v>
      </c>
      <c r="H82" s="14"/>
    </row>
    <row r="83" spans="2:8" x14ac:dyDescent="0.4">
      <c r="B83" s="12"/>
      <c r="C83" s="12"/>
      <c r="D83" s="13" t="s">
        <v>79</v>
      </c>
      <c r="E83" s="14"/>
      <c r="F83" s="14"/>
      <c r="G83" s="14">
        <f t="shared" si="1"/>
        <v>0</v>
      </c>
      <c r="H83" s="14"/>
    </row>
    <row r="84" spans="2:8" x14ac:dyDescent="0.4">
      <c r="B84" s="12"/>
      <c r="C84" s="12"/>
      <c r="D84" s="13" t="s">
        <v>80</v>
      </c>
      <c r="E84" s="14">
        <v>20000</v>
      </c>
      <c r="F84" s="14">
        <v>30988</v>
      </c>
      <c r="G84" s="14">
        <f t="shared" si="1"/>
        <v>-10988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>
        <v>10000</v>
      </c>
      <c r="F88" s="14">
        <v>3170</v>
      </c>
      <c r="G88" s="14">
        <f t="shared" si="1"/>
        <v>6830</v>
      </c>
      <c r="H88" s="14"/>
    </row>
    <row r="89" spans="2:8" x14ac:dyDescent="0.4">
      <c r="B89" s="12"/>
      <c r="C89" s="12"/>
      <c r="D89" s="13" t="s">
        <v>83</v>
      </c>
      <c r="E89" s="14">
        <v>300000</v>
      </c>
      <c r="F89" s="14">
        <v>150830</v>
      </c>
      <c r="G89" s="14">
        <f t="shared" si="1"/>
        <v>149170</v>
      </c>
      <c r="H89" s="14"/>
    </row>
    <row r="90" spans="2:8" x14ac:dyDescent="0.4">
      <c r="B90" s="12"/>
      <c r="C90" s="12"/>
      <c r="D90" s="13" t="s">
        <v>84</v>
      </c>
      <c r="E90" s="14">
        <v>10000</v>
      </c>
      <c r="F90" s="14">
        <v>5000</v>
      </c>
      <c r="G90" s="14">
        <f t="shared" si="1"/>
        <v>5000</v>
      </c>
      <c r="H90" s="14"/>
    </row>
    <row r="91" spans="2:8" x14ac:dyDescent="0.4">
      <c r="B91" s="12"/>
      <c r="C91" s="12"/>
      <c r="D91" s="13" t="s">
        <v>85</v>
      </c>
      <c r="E91" s="14"/>
      <c r="F91" s="14"/>
      <c r="G91" s="14">
        <f t="shared" si="1"/>
        <v>0</v>
      </c>
      <c r="H91" s="14"/>
    </row>
    <row r="92" spans="2:8" x14ac:dyDescent="0.4">
      <c r="B92" s="12"/>
      <c r="C92" s="12"/>
      <c r="D92" s="13" t="s">
        <v>86</v>
      </c>
      <c r="E92" s="14">
        <v>20000</v>
      </c>
      <c r="F92" s="14">
        <v>4047</v>
      </c>
      <c r="G92" s="14">
        <f t="shared" si="1"/>
        <v>15953</v>
      </c>
      <c r="H92" s="14"/>
    </row>
    <row r="93" spans="2:8" x14ac:dyDescent="0.4">
      <c r="B93" s="12"/>
      <c r="C93" s="12"/>
      <c r="D93" s="13" t="s">
        <v>70</v>
      </c>
      <c r="E93" s="14"/>
      <c r="F93" s="14"/>
      <c r="G93" s="14">
        <f t="shared" si="1"/>
        <v>0</v>
      </c>
      <c r="H93" s="14"/>
    </row>
    <row r="94" spans="2:8" x14ac:dyDescent="0.4">
      <c r="B94" s="12"/>
      <c r="C94" s="12"/>
      <c r="D94" s="13" t="s">
        <v>71</v>
      </c>
      <c r="E94" s="14"/>
      <c r="F94" s="14"/>
      <c r="G94" s="14">
        <f t="shared" si="1"/>
        <v>0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>
        <v>1200</v>
      </c>
      <c r="G96" s="14">
        <f t="shared" si="1"/>
        <v>-1200</v>
      </c>
      <c r="H96" s="14"/>
    </row>
    <row r="97" spans="2:8" x14ac:dyDescent="0.4">
      <c r="B97" s="12"/>
      <c r="C97" s="12"/>
      <c r="D97" s="13" t="s">
        <v>89</v>
      </c>
      <c r="E97" s="14"/>
      <c r="F97" s="14"/>
      <c r="G97" s="14">
        <f t="shared" si="1"/>
        <v>0</v>
      </c>
      <c r="H97" s="14"/>
    </row>
    <row r="98" spans="2:8" x14ac:dyDescent="0.4">
      <c r="B98" s="12"/>
      <c r="C98" s="12"/>
      <c r="D98" s="13" t="s">
        <v>90</v>
      </c>
      <c r="E98" s="14">
        <v>100000</v>
      </c>
      <c r="F98" s="14">
        <v>53000</v>
      </c>
      <c r="G98" s="14">
        <f t="shared" si="1"/>
        <v>47000</v>
      </c>
      <c r="H98" s="14"/>
    </row>
    <row r="99" spans="2:8" x14ac:dyDescent="0.4">
      <c r="B99" s="12"/>
      <c r="C99" s="12"/>
      <c r="D99" s="13" t="s">
        <v>91</v>
      </c>
      <c r="E99" s="14">
        <v>150000</v>
      </c>
      <c r="F99" s="14">
        <v>168375</v>
      </c>
      <c r="G99" s="14">
        <f t="shared" si="1"/>
        <v>-18375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>
        <v>10000</v>
      </c>
      <c r="F101" s="14"/>
      <c r="G101" s="14">
        <f t="shared" si="1"/>
        <v>10000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0</v>
      </c>
      <c r="G104" s="14">
        <f t="shared" si="1"/>
        <v>0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/>
      <c r="G106" s="14">
        <f t="shared" si="1"/>
        <v>0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5015000</v>
      </c>
      <c r="F109" s="17">
        <f>+F55+F63+F78+F102+F103+F104+F107</f>
        <v>4917832</v>
      </c>
      <c r="G109" s="17">
        <f t="shared" si="1"/>
        <v>97168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-4862000</v>
      </c>
      <c r="F110" s="20">
        <f xml:space="preserve"> +F54 - F109</f>
        <v>-4459676</v>
      </c>
      <c r="G110" s="20">
        <f t="shared" si="1"/>
        <v>-402324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0</v>
      </c>
      <c r="G117" s="14">
        <f t="shared" si="1"/>
        <v>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/>
      <c r="G121" s="14">
        <f t="shared" si="1"/>
        <v>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0</v>
      </c>
      <c r="G124" s="17">
        <f t="shared" si="1"/>
        <v>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0</v>
      </c>
      <c r="G125" s="20">
        <f t="shared" si="1"/>
        <v>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>
        <v>2862000</v>
      </c>
      <c r="F131" s="14"/>
      <c r="G131" s="14">
        <f t="shared" si="1"/>
        <v>2862000</v>
      </c>
      <c r="H131" s="14"/>
    </row>
    <row r="132" spans="2:8" x14ac:dyDescent="0.4">
      <c r="B132" s="12"/>
      <c r="C132" s="12"/>
      <c r="D132" s="13" t="s">
        <v>124</v>
      </c>
      <c r="E132" s="14"/>
      <c r="F132" s="14">
        <v>60102492</v>
      </c>
      <c r="G132" s="14">
        <f t="shared" si="1"/>
        <v>-60102492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2862000</v>
      </c>
      <c r="F135" s="17">
        <f>+F126+F131+F132+F133</f>
        <v>60102492</v>
      </c>
      <c r="G135" s="17">
        <f t="shared" ref="G135:G146" si="2">E135-F135</f>
        <v>-57240492</v>
      </c>
      <c r="H135" s="17"/>
    </row>
    <row r="136" spans="2:8" x14ac:dyDescent="0.4">
      <c r="B136" s="12"/>
      <c r="C136" s="9" t="s">
        <v>50</v>
      </c>
      <c r="D136" s="13" t="s">
        <v>128</v>
      </c>
      <c r="E136" s="14">
        <v>1000000</v>
      </c>
      <c r="F136" s="14">
        <v>1000000</v>
      </c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>
        <v>8899</v>
      </c>
      <c r="G142" s="23">
        <f t="shared" si="2"/>
        <v>-8899</v>
      </c>
      <c r="H142" s="23"/>
    </row>
    <row r="143" spans="2:8" x14ac:dyDescent="0.4">
      <c r="B143" s="12"/>
      <c r="C143" s="12"/>
      <c r="D143" s="22" t="s">
        <v>135</v>
      </c>
      <c r="E143" s="23"/>
      <c r="F143" s="23">
        <v>4306294</v>
      </c>
      <c r="G143" s="23">
        <f t="shared" si="2"/>
        <v>-4306294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1000000</v>
      </c>
      <c r="F145" s="25">
        <f>+F136+F137+F142+F143+F144</f>
        <v>5315193</v>
      </c>
      <c r="G145" s="25">
        <f t="shared" si="2"/>
        <v>-4315193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1862000</v>
      </c>
      <c r="F146" s="20">
        <f xml:space="preserve"> +F135 - F145</f>
        <v>54787299</v>
      </c>
      <c r="G146" s="20">
        <f t="shared" si="2"/>
        <v>-52925299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-3000000</v>
      </c>
      <c r="F149" s="20">
        <f xml:space="preserve"> +F110 +F125 +F146 - (F147 + F148)</f>
        <v>50327623</v>
      </c>
      <c r="G149" s="20">
        <f t="shared" ref="G149:G151" si="3">E149-F149</f>
        <v>-53327623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56020455</v>
      </c>
      <c r="G150" s="20">
        <f t="shared" si="3"/>
        <v>-56020455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-3000000</v>
      </c>
      <c r="F151" s="20">
        <f xml:space="preserve"> +F149 +F150</f>
        <v>106348078</v>
      </c>
      <c r="G151" s="20">
        <f t="shared" si="3"/>
        <v>-109348078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6CE55-7992-4D1F-888D-70C938196CCD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146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31107000</v>
      </c>
      <c r="F6" s="11">
        <f>+F7+F11+F17+F24+F27+F34</f>
        <v>33494887</v>
      </c>
      <c r="G6" s="11">
        <f>E6-F6</f>
        <v>-2387887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27472000</v>
      </c>
      <c r="F11" s="14">
        <f>+F12+F13+F14+F15+F16</f>
        <v>32122343</v>
      </c>
      <c r="G11" s="14">
        <f t="shared" si="0"/>
        <v>-4650343</v>
      </c>
      <c r="H11" s="14"/>
    </row>
    <row r="12" spans="2:8" x14ac:dyDescent="0.4">
      <c r="B12" s="12"/>
      <c r="C12" s="12"/>
      <c r="D12" s="13" t="s">
        <v>13</v>
      </c>
      <c r="E12" s="14">
        <v>24700000</v>
      </c>
      <c r="F12" s="14">
        <v>28738898</v>
      </c>
      <c r="G12" s="14">
        <f t="shared" si="0"/>
        <v>-4038898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>
        <v>2772000</v>
      </c>
      <c r="F14" s="14">
        <v>3383445</v>
      </c>
      <c r="G14" s="14">
        <f t="shared" si="0"/>
        <v>-611445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0</v>
      </c>
      <c r="G27" s="14">
        <f t="shared" si="0"/>
        <v>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/>
      <c r="G33" s="14">
        <f t="shared" si="0"/>
        <v>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3635000</v>
      </c>
      <c r="F34" s="14">
        <f>+F35+F36+F37+F38+F39+F40</f>
        <v>1372544</v>
      </c>
      <c r="G34" s="14">
        <f t="shared" si="0"/>
        <v>2262456</v>
      </c>
      <c r="H34" s="14"/>
    </row>
    <row r="35" spans="2:8" x14ac:dyDescent="0.4">
      <c r="B35" s="12"/>
      <c r="C35" s="12"/>
      <c r="D35" s="13" t="s">
        <v>34</v>
      </c>
      <c r="E35" s="14">
        <v>135000</v>
      </c>
      <c r="F35" s="14">
        <v>135776</v>
      </c>
      <c r="G35" s="14">
        <f t="shared" si="0"/>
        <v>-776</v>
      </c>
      <c r="H35" s="14"/>
    </row>
    <row r="36" spans="2:8" x14ac:dyDescent="0.4">
      <c r="B36" s="12"/>
      <c r="C36" s="12"/>
      <c r="D36" s="13" t="s">
        <v>35</v>
      </c>
      <c r="E36" s="14"/>
      <c r="F36" s="14">
        <v>14000</v>
      </c>
      <c r="G36" s="14">
        <f t="shared" si="0"/>
        <v>-14000</v>
      </c>
      <c r="H36" s="14"/>
    </row>
    <row r="37" spans="2:8" x14ac:dyDescent="0.4">
      <c r="B37" s="12"/>
      <c r="C37" s="12"/>
      <c r="D37" s="13" t="s">
        <v>36</v>
      </c>
      <c r="E37" s="14">
        <v>3500000</v>
      </c>
      <c r="F37" s="14">
        <v>1222768</v>
      </c>
      <c r="G37" s="14">
        <f t="shared" si="0"/>
        <v>2277232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>
        <v>2000</v>
      </c>
      <c r="F49" s="14"/>
      <c r="G49" s="14">
        <f t="shared" si="0"/>
        <v>2000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272318</v>
      </c>
      <c r="G50" s="14">
        <f t="shared" si="0"/>
        <v>-272318</v>
      </c>
      <c r="H50" s="14"/>
    </row>
    <row r="51" spans="2:8" x14ac:dyDescent="0.4">
      <c r="B51" s="12"/>
      <c r="C51" s="12"/>
      <c r="D51" s="13" t="s">
        <v>46</v>
      </c>
      <c r="E51" s="14"/>
      <c r="F51" s="14">
        <v>9000</v>
      </c>
      <c r="G51" s="14">
        <f t="shared" si="0"/>
        <v>-9000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263318</v>
      </c>
      <c r="G53" s="14">
        <f t="shared" si="0"/>
        <v>-263318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31109000</v>
      </c>
      <c r="F54" s="17">
        <f>+F6+F41+F48+F49+F50</f>
        <v>33767205</v>
      </c>
      <c r="G54" s="17">
        <f t="shared" si="0"/>
        <v>-2658205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29260000</v>
      </c>
      <c r="F55" s="14">
        <f>+F56+F57+F58+F59+F60+F61+F62</f>
        <v>28925698</v>
      </c>
      <c r="G55" s="14">
        <f t="shared" si="0"/>
        <v>334302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13600000</v>
      </c>
      <c r="F57" s="14">
        <v>13825955</v>
      </c>
      <c r="G57" s="14">
        <f t="shared" si="0"/>
        <v>-225955</v>
      </c>
      <c r="H57" s="14"/>
    </row>
    <row r="58" spans="2:8" x14ac:dyDescent="0.4">
      <c r="B58" s="12"/>
      <c r="C58" s="12"/>
      <c r="D58" s="13" t="s">
        <v>54</v>
      </c>
      <c r="E58" s="14">
        <v>2100000</v>
      </c>
      <c r="F58" s="14">
        <v>2225417</v>
      </c>
      <c r="G58" s="14">
        <f t="shared" si="0"/>
        <v>-125417</v>
      </c>
      <c r="H58" s="14"/>
    </row>
    <row r="59" spans="2:8" x14ac:dyDescent="0.4">
      <c r="B59" s="12"/>
      <c r="C59" s="12"/>
      <c r="D59" s="13" t="s">
        <v>55</v>
      </c>
      <c r="E59" s="14">
        <v>9050000</v>
      </c>
      <c r="F59" s="14">
        <v>8735953</v>
      </c>
      <c r="G59" s="14">
        <f t="shared" si="0"/>
        <v>314047</v>
      </c>
      <c r="H59" s="14"/>
    </row>
    <row r="60" spans="2:8" x14ac:dyDescent="0.4">
      <c r="B60" s="12"/>
      <c r="C60" s="12"/>
      <c r="D60" s="13" t="s">
        <v>56</v>
      </c>
      <c r="E60" s="14"/>
      <c r="F60" s="14"/>
      <c r="G60" s="14">
        <f t="shared" si="0"/>
        <v>0</v>
      </c>
      <c r="H60" s="14"/>
    </row>
    <row r="61" spans="2:8" x14ac:dyDescent="0.4">
      <c r="B61" s="12"/>
      <c r="C61" s="12"/>
      <c r="D61" s="13" t="s">
        <v>57</v>
      </c>
      <c r="E61" s="14">
        <v>460000</v>
      </c>
      <c r="F61" s="14">
        <v>475000</v>
      </c>
      <c r="G61" s="14">
        <f t="shared" si="0"/>
        <v>-15000</v>
      </c>
      <c r="H61" s="14"/>
    </row>
    <row r="62" spans="2:8" x14ac:dyDescent="0.4">
      <c r="B62" s="12"/>
      <c r="C62" s="12"/>
      <c r="D62" s="13" t="s">
        <v>58</v>
      </c>
      <c r="E62" s="14">
        <v>4050000</v>
      </c>
      <c r="F62" s="14">
        <v>3663373</v>
      </c>
      <c r="G62" s="14">
        <f t="shared" si="0"/>
        <v>386627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1360000</v>
      </c>
      <c r="F63" s="14">
        <f>+F64+F65+F66+F67+F68+F69+F70+F71+F72+F73+F74+F75+F76+F77</f>
        <v>1479064</v>
      </c>
      <c r="G63" s="14">
        <f t="shared" si="0"/>
        <v>-119064</v>
      </c>
      <c r="H63" s="14"/>
    </row>
    <row r="64" spans="2:8" x14ac:dyDescent="0.4">
      <c r="B64" s="12"/>
      <c r="C64" s="12"/>
      <c r="D64" s="13" t="s">
        <v>60</v>
      </c>
      <c r="E64" s="14"/>
      <c r="F64" s="14"/>
      <c r="G64" s="14">
        <f t="shared" si="0"/>
        <v>0</v>
      </c>
      <c r="H64" s="14"/>
    </row>
    <row r="65" spans="2:8" x14ac:dyDescent="0.4">
      <c r="B65" s="12"/>
      <c r="C65" s="12"/>
      <c r="D65" s="13" t="s">
        <v>61</v>
      </c>
      <c r="E65" s="14">
        <v>10000</v>
      </c>
      <c r="F65" s="14">
        <v>7469</v>
      </c>
      <c r="G65" s="14">
        <f t="shared" si="0"/>
        <v>2531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/>
      <c r="F67" s="14">
        <v>4983</v>
      </c>
      <c r="G67" s="14">
        <f t="shared" si="0"/>
        <v>-4983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/>
      <c r="F70" s="14"/>
      <c r="G70" s="14">
        <f t="shared" si="0"/>
        <v>0</v>
      </c>
      <c r="H70" s="14"/>
    </row>
    <row r="71" spans="2:8" x14ac:dyDescent="0.4">
      <c r="B71" s="12"/>
      <c r="C71" s="12"/>
      <c r="D71" s="13" t="s">
        <v>67</v>
      </c>
      <c r="E71" s="14"/>
      <c r="F71" s="14"/>
      <c r="G71" s="14">
        <f t="shared" ref="G71:G134" si="1">E71-F71</f>
        <v>0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200000</v>
      </c>
      <c r="F73" s="14">
        <v>240562</v>
      </c>
      <c r="G73" s="14">
        <f t="shared" si="1"/>
        <v>-40562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400000</v>
      </c>
      <c r="F75" s="14">
        <v>435268</v>
      </c>
      <c r="G75" s="14">
        <f t="shared" si="1"/>
        <v>-35268</v>
      </c>
      <c r="H75" s="14"/>
    </row>
    <row r="76" spans="2:8" x14ac:dyDescent="0.4">
      <c r="B76" s="12"/>
      <c r="C76" s="12"/>
      <c r="D76" s="13" t="s">
        <v>72</v>
      </c>
      <c r="E76" s="14">
        <v>750000</v>
      </c>
      <c r="F76" s="14">
        <v>790782</v>
      </c>
      <c r="G76" s="14">
        <f t="shared" si="1"/>
        <v>-40782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2702000</v>
      </c>
      <c r="F78" s="14">
        <f>+F79+F80+F81+F82+F83+F84+F85+F86+F87+F88+F89+F90+F91+F92+F93+F94+F95+F96+F97+F98+F99+F100+F101</f>
        <v>2847008</v>
      </c>
      <c r="G78" s="14">
        <f t="shared" si="1"/>
        <v>-145008</v>
      </c>
      <c r="H78" s="14"/>
    </row>
    <row r="79" spans="2:8" x14ac:dyDescent="0.4">
      <c r="B79" s="12"/>
      <c r="C79" s="12"/>
      <c r="D79" s="13" t="s">
        <v>75</v>
      </c>
      <c r="E79" s="14">
        <v>150000</v>
      </c>
      <c r="F79" s="14">
        <v>146400</v>
      </c>
      <c r="G79" s="14">
        <f t="shared" si="1"/>
        <v>3600</v>
      </c>
      <c r="H79" s="14"/>
    </row>
    <row r="80" spans="2:8" x14ac:dyDescent="0.4">
      <c r="B80" s="12"/>
      <c r="C80" s="12"/>
      <c r="D80" s="13" t="s">
        <v>76</v>
      </c>
      <c r="E80" s="14">
        <v>250000</v>
      </c>
      <c r="F80" s="14">
        <v>55528</v>
      </c>
      <c r="G80" s="14">
        <f t="shared" si="1"/>
        <v>194472</v>
      </c>
      <c r="H80" s="14"/>
    </row>
    <row r="81" spans="2:8" x14ac:dyDescent="0.4">
      <c r="B81" s="12"/>
      <c r="C81" s="12"/>
      <c r="D81" s="13" t="s">
        <v>77</v>
      </c>
      <c r="E81" s="14"/>
      <c r="F81" s="14"/>
      <c r="G81" s="14">
        <f t="shared" si="1"/>
        <v>0</v>
      </c>
      <c r="H81" s="14"/>
    </row>
    <row r="82" spans="2:8" x14ac:dyDescent="0.4">
      <c r="B82" s="12"/>
      <c r="C82" s="12"/>
      <c r="D82" s="13" t="s">
        <v>78</v>
      </c>
      <c r="E82" s="14">
        <v>10000</v>
      </c>
      <c r="F82" s="14"/>
      <c r="G82" s="14">
        <f t="shared" si="1"/>
        <v>10000</v>
      </c>
      <c r="H82" s="14"/>
    </row>
    <row r="83" spans="2:8" x14ac:dyDescent="0.4">
      <c r="B83" s="12"/>
      <c r="C83" s="12"/>
      <c r="D83" s="13" t="s">
        <v>79</v>
      </c>
      <c r="E83" s="14">
        <v>30000</v>
      </c>
      <c r="F83" s="14">
        <v>35253</v>
      </c>
      <c r="G83" s="14">
        <f t="shared" si="1"/>
        <v>-5253</v>
      </c>
      <c r="H83" s="14"/>
    </row>
    <row r="84" spans="2:8" x14ac:dyDescent="0.4">
      <c r="B84" s="12"/>
      <c r="C84" s="12"/>
      <c r="D84" s="13" t="s">
        <v>80</v>
      </c>
      <c r="E84" s="14">
        <v>30000</v>
      </c>
      <c r="F84" s="14">
        <v>21466</v>
      </c>
      <c r="G84" s="14">
        <f t="shared" si="1"/>
        <v>8534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>
        <v>150000</v>
      </c>
      <c r="F88" s="14">
        <v>187080</v>
      </c>
      <c r="G88" s="14">
        <f t="shared" si="1"/>
        <v>-37080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/>
      <c r="F91" s="14"/>
      <c r="G91" s="14">
        <f t="shared" si="1"/>
        <v>0</v>
      </c>
      <c r="H91" s="14"/>
    </row>
    <row r="92" spans="2:8" x14ac:dyDescent="0.4">
      <c r="B92" s="12"/>
      <c r="C92" s="12"/>
      <c r="D92" s="13" t="s">
        <v>86</v>
      </c>
      <c r="E92" s="14">
        <v>40000</v>
      </c>
      <c r="F92" s="14">
        <v>290743</v>
      </c>
      <c r="G92" s="14">
        <f t="shared" si="1"/>
        <v>-250743</v>
      </c>
      <c r="H92" s="14"/>
    </row>
    <row r="93" spans="2:8" x14ac:dyDescent="0.4">
      <c r="B93" s="12"/>
      <c r="C93" s="12"/>
      <c r="D93" s="13" t="s">
        <v>70</v>
      </c>
      <c r="E93" s="14">
        <v>100000</v>
      </c>
      <c r="F93" s="14">
        <v>180098</v>
      </c>
      <c r="G93" s="14">
        <f t="shared" si="1"/>
        <v>-80098</v>
      </c>
      <c r="H93" s="14"/>
    </row>
    <row r="94" spans="2:8" x14ac:dyDescent="0.4">
      <c r="B94" s="12"/>
      <c r="C94" s="12"/>
      <c r="D94" s="13" t="s">
        <v>71</v>
      </c>
      <c r="E94" s="14">
        <v>120000</v>
      </c>
      <c r="F94" s="14">
        <v>116820</v>
      </c>
      <c r="G94" s="14">
        <f t="shared" si="1"/>
        <v>3180</v>
      </c>
      <c r="H94" s="14"/>
    </row>
    <row r="95" spans="2:8" x14ac:dyDescent="0.4">
      <c r="B95" s="12"/>
      <c r="C95" s="12"/>
      <c r="D95" s="13" t="s">
        <v>87</v>
      </c>
      <c r="E95" s="14">
        <v>1380000</v>
      </c>
      <c r="F95" s="14">
        <v>1380000</v>
      </c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>
        <v>10000</v>
      </c>
      <c r="F96" s="14">
        <v>10000</v>
      </c>
      <c r="G96" s="14">
        <f t="shared" si="1"/>
        <v>0</v>
      </c>
      <c r="H96" s="14"/>
    </row>
    <row r="97" spans="2:8" x14ac:dyDescent="0.4">
      <c r="B97" s="12"/>
      <c r="C97" s="12"/>
      <c r="D97" s="13" t="s">
        <v>89</v>
      </c>
      <c r="E97" s="14">
        <v>420000</v>
      </c>
      <c r="F97" s="14">
        <v>409680</v>
      </c>
      <c r="G97" s="14">
        <f t="shared" si="1"/>
        <v>10320</v>
      </c>
      <c r="H97" s="14"/>
    </row>
    <row r="98" spans="2:8" x14ac:dyDescent="0.4">
      <c r="B98" s="12"/>
      <c r="C98" s="12"/>
      <c r="D98" s="13" t="s">
        <v>90</v>
      </c>
      <c r="E98" s="14"/>
      <c r="F98" s="14">
        <v>1940</v>
      </c>
      <c r="G98" s="14">
        <f t="shared" si="1"/>
        <v>-1940</v>
      </c>
      <c r="H98" s="14"/>
    </row>
    <row r="99" spans="2:8" x14ac:dyDescent="0.4">
      <c r="B99" s="12"/>
      <c r="C99" s="12"/>
      <c r="D99" s="13" t="s">
        <v>91</v>
      </c>
      <c r="E99" s="14">
        <v>12000</v>
      </c>
      <c r="F99" s="14">
        <v>12000</v>
      </c>
      <c r="G99" s="14">
        <f t="shared" si="1"/>
        <v>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1258</v>
      </c>
      <c r="G104" s="14">
        <f t="shared" si="1"/>
        <v>-1258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>
        <v>1258</v>
      </c>
      <c r="G106" s="14">
        <f t="shared" si="1"/>
        <v>-1258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33322000</v>
      </c>
      <c r="F109" s="17">
        <f>+F55+F63+F78+F102+F103+F104+F107</f>
        <v>33253028</v>
      </c>
      <c r="G109" s="17">
        <f t="shared" si="1"/>
        <v>68972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-2213000</v>
      </c>
      <c r="F110" s="20">
        <f xml:space="preserve"> +F54 - F109</f>
        <v>514177</v>
      </c>
      <c r="G110" s="20">
        <f t="shared" si="1"/>
        <v>-2727177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0</v>
      </c>
      <c r="G117" s="14">
        <f t="shared" si="1"/>
        <v>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/>
      <c r="G121" s="14">
        <f t="shared" si="1"/>
        <v>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0</v>
      </c>
      <c r="G124" s="17">
        <f t="shared" si="1"/>
        <v>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0</v>
      </c>
      <c r="G125" s="20">
        <f t="shared" si="1"/>
        <v>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>
        <v>2825901</v>
      </c>
      <c r="G131" s="14">
        <f t="shared" si="1"/>
        <v>-2825901</v>
      </c>
      <c r="H131" s="14"/>
    </row>
    <row r="132" spans="2:8" x14ac:dyDescent="0.4">
      <c r="B132" s="12"/>
      <c r="C132" s="12"/>
      <c r="D132" s="13" t="s">
        <v>124</v>
      </c>
      <c r="E132" s="14">
        <v>2328000</v>
      </c>
      <c r="F132" s="14"/>
      <c r="G132" s="14">
        <f t="shared" si="1"/>
        <v>2328000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2328000</v>
      </c>
      <c r="F135" s="17">
        <f>+F126+F131+F132+F133</f>
        <v>2825901</v>
      </c>
      <c r="G135" s="17">
        <f t="shared" ref="G135:G146" si="2">E135-F135</f>
        <v>-497901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>
        <v>2819273</v>
      </c>
      <c r="G142" s="23">
        <f t="shared" si="2"/>
        <v>-2819273</v>
      </c>
      <c r="H142" s="23"/>
    </row>
    <row r="143" spans="2:8" x14ac:dyDescent="0.4">
      <c r="B143" s="12"/>
      <c r="C143" s="12"/>
      <c r="D143" s="22" t="s">
        <v>135</v>
      </c>
      <c r="E143" s="23"/>
      <c r="F143" s="23"/>
      <c r="G143" s="23">
        <f t="shared" si="2"/>
        <v>0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0</v>
      </c>
      <c r="F145" s="25">
        <f>+F136+F137+F142+F143+F144</f>
        <v>2819273</v>
      </c>
      <c r="G145" s="25">
        <f t="shared" si="2"/>
        <v>-2819273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2328000</v>
      </c>
      <c r="F146" s="20">
        <f xml:space="preserve"> +F135 - F145</f>
        <v>6628</v>
      </c>
      <c r="G146" s="20">
        <f t="shared" si="2"/>
        <v>2321372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115000</v>
      </c>
      <c r="F149" s="20">
        <f xml:space="preserve"> +F110 +F125 +F146 - (F147 + F148)</f>
        <v>520805</v>
      </c>
      <c r="G149" s="20">
        <f t="shared" ref="G149:G151" si="3">E149-F149</f>
        <v>-405805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4523144</v>
      </c>
      <c r="G150" s="20">
        <f t="shared" si="3"/>
        <v>-4523144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115000</v>
      </c>
      <c r="F151" s="20">
        <f xml:space="preserve"> +F149 +F150</f>
        <v>5043949</v>
      </c>
      <c r="G151" s="20">
        <f t="shared" si="3"/>
        <v>-4928949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5047-F180-4537-8614-FC0D1971313A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147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12300000</v>
      </c>
      <c r="F6" s="11">
        <f>+F7+F11+F17+F24+F27+F34</f>
        <v>13613002</v>
      </c>
      <c r="G6" s="11">
        <f>E6-F6</f>
        <v>-1313002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328059</v>
      </c>
      <c r="G11" s="14">
        <f t="shared" si="0"/>
        <v>-328059</v>
      </c>
      <c r="H11" s="14"/>
    </row>
    <row r="12" spans="2:8" x14ac:dyDescent="0.4">
      <c r="B12" s="12"/>
      <c r="C12" s="12"/>
      <c r="D12" s="13" t="s">
        <v>13</v>
      </c>
      <c r="E12" s="14"/>
      <c r="F12" s="14">
        <v>328059</v>
      </c>
      <c r="G12" s="14">
        <f t="shared" si="0"/>
        <v>-328059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10800000</v>
      </c>
      <c r="F24" s="14">
        <f>+F25+F26</f>
        <v>11612631</v>
      </c>
      <c r="G24" s="14">
        <f t="shared" si="0"/>
        <v>-812631</v>
      </c>
      <c r="H24" s="14"/>
    </row>
    <row r="25" spans="2:8" x14ac:dyDescent="0.4">
      <c r="B25" s="12"/>
      <c r="C25" s="12"/>
      <c r="D25" s="13" t="s">
        <v>24</v>
      </c>
      <c r="E25" s="14">
        <v>10800000</v>
      </c>
      <c r="F25" s="14">
        <v>11612631</v>
      </c>
      <c r="G25" s="14">
        <f t="shared" si="0"/>
        <v>-812631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0</v>
      </c>
      <c r="G27" s="14">
        <f t="shared" si="0"/>
        <v>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/>
      <c r="G33" s="14">
        <f t="shared" si="0"/>
        <v>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1500000</v>
      </c>
      <c r="F34" s="14">
        <f>+F35+F36+F37+F38+F39+F40</f>
        <v>1672312</v>
      </c>
      <c r="G34" s="14">
        <f t="shared" si="0"/>
        <v>-172312</v>
      </c>
      <c r="H34" s="14"/>
    </row>
    <row r="35" spans="2:8" x14ac:dyDescent="0.4">
      <c r="B35" s="12"/>
      <c r="C35" s="12"/>
      <c r="D35" s="13" t="s">
        <v>34</v>
      </c>
      <c r="E35" s="14"/>
      <c r="F35" s="14"/>
      <c r="G35" s="14">
        <f t="shared" si="0"/>
        <v>0</v>
      </c>
      <c r="H35" s="14"/>
    </row>
    <row r="36" spans="2:8" x14ac:dyDescent="0.4">
      <c r="B36" s="12"/>
      <c r="C36" s="12"/>
      <c r="D36" s="13" t="s">
        <v>35</v>
      </c>
      <c r="E36" s="14"/>
      <c r="F36" s="14">
        <v>6000</v>
      </c>
      <c r="G36" s="14">
        <f t="shared" si="0"/>
        <v>-6000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>
        <v>1500000</v>
      </c>
      <c r="F38" s="14">
        <v>241120</v>
      </c>
      <c r="G38" s="14">
        <f t="shared" si="0"/>
        <v>1258880</v>
      </c>
      <c r="H38" s="14"/>
    </row>
    <row r="39" spans="2:8" x14ac:dyDescent="0.4">
      <c r="B39" s="12"/>
      <c r="C39" s="12"/>
      <c r="D39" s="13" t="s">
        <v>38</v>
      </c>
      <c r="E39" s="14"/>
      <c r="F39" s="14">
        <v>1425192</v>
      </c>
      <c r="G39" s="14">
        <f t="shared" si="0"/>
        <v>-1425192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/>
      <c r="F49" s="14"/>
      <c r="G49" s="14">
        <f t="shared" si="0"/>
        <v>0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503543</v>
      </c>
      <c r="G50" s="14">
        <f t="shared" si="0"/>
        <v>-503543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503543</v>
      </c>
      <c r="G53" s="14">
        <f t="shared" si="0"/>
        <v>-503543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12300000</v>
      </c>
      <c r="F54" s="17">
        <f>+F6+F41+F48+F49+F50</f>
        <v>14116545</v>
      </c>
      <c r="G54" s="17">
        <f t="shared" si="0"/>
        <v>-1816545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10240000</v>
      </c>
      <c r="F55" s="14">
        <f>+F56+F57+F58+F59+F60+F61+F62</f>
        <v>11526482</v>
      </c>
      <c r="G55" s="14">
        <f t="shared" si="0"/>
        <v>-1286482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7500000</v>
      </c>
      <c r="F57" s="14">
        <v>8396888</v>
      </c>
      <c r="G57" s="14">
        <f t="shared" si="0"/>
        <v>-896888</v>
      </c>
      <c r="H57" s="14"/>
    </row>
    <row r="58" spans="2:8" x14ac:dyDescent="0.4">
      <c r="B58" s="12"/>
      <c r="C58" s="12"/>
      <c r="D58" s="13" t="s">
        <v>54</v>
      </c>
      <c r="E58" s="14">
        <v>1250000</v>
      </c>
      <c r="F58" s="14">
        <v>1332658</v>
      </c>
      <c r="G58" s="14">
        <f t="shared" si="0"/>
        <v>-82658</v>
      </c>
      <c r="H58" s="14"/>
    </row>
    <row r="59" spans="2:8" x14ac:dyDescent="0.4">
      <c r="B59" s="12"/>
      <c r="C59" s="12"/>
      <c r="D59" s="13" t="s">
        <v>55</v>
      </c>
      <c r="E59" s="14"/>
      <c r="F59" s="14"/>
      <c r="G59" s="14">
        <f t="shared" si="0"/>
        <v>0</v>
      </c>
      <c r="H59" s="14"/>
    </row>
    <row r="60" spans="2:8" x14ac:dyDescent="0.4">
      <c r="B60" s="12"/>
      <c r="C60" s="12"/>
      <c r="D60" s="13" t="s">
        <v>56</v>
      </c>
      <c r="E60" s="14"/>
      <c r="F60" s="14"/>
      <c r="G60" s="14">
        <f t="shared" si="0"/>
        <v>0</v>
      </c>
      <c r="H60" s="14"/>
    </row>
    <row r="61" spans="2:8" x14ac:dyDescent="0.4">
      <c r="B61" s="12"/>
      <c r="C61" s="12"/>
      <c r="D61" s="13" t="s">
        <v>57</v>
      </c>
      <c r="E61" s="14">
        <v>190000</v>
      </c>
      <c r="F61" s="14">
        <v>190000</v>
      </c>
      <c r="G61" s="14">
        <f t="shared" si="0"/>
        <v>0</v>
      </c>
      <c r="H61" s="14"/>
    </row>
    <row r="62" spans="2:8" x14ac:dyDescent="0.4">
      <c r="B62" s="12"/>
      <c r="C62" s="12"/>
      <c r="D62" s="13" t="s">
        <v>58</v>
      </c>
      <c r="E62" s="14">
        <v>1300000</v>
      </c>
      <c r="F62" s="14">
        <v>1606936</v>
      </c>
      <c r="G62" s="14">
        <f t="shared" si="0"/>
        <v>-306936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415000</v>
      </c>
      <c r="F63" s="14">
        <f>+F64+F65+F66+F67+F68+F69+F70+F71+F72+F73+F74+F75+F76+F77</f>
        <v>265993</v>
      </c>
      <c r="G63" s="14">
        <f t="shared" si="0"/>
        <v>149007</v>
      </c>
      <c r="H63" s="14"/>
    </row>
    <row r="64" spans="2:8" x14ac:dyDescent="0.4">
      <c r="B64" s="12"/>
      <c r="C64" s="12"/>
      <c r="D64" s="13" t="s">
        <v>60</v>
      </c>
      <c r="E64" s="14"/>
      <c r="F64" s="14"/>
      <c r="G64" s="14">
        <f t="shared" si="0"/>
        <v>0</v>
      </c>
      <c r="H64" s="14"/>
    </row>
    <row r="65" spans="2:8" x14ac:dyDescent="0.4">
      <c r="B65" s="12"/>
      <c r="C65" s="12"/>
      <c r="D65" s="13" t="s">
        <v>61</v>
      </c>
      <c r="E65" s="14"/>
      <c r="F65" s="14"/>
      <c r="G65" s="14">
        <f t="shared" si="0"/>
        <v>0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/>
      <c r="F67" s="14"/>
      <c r="G67" s="14">
        <f t="shared" si="0"/>
        <v>0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/>
      <c r="F70" s="14"/>
      <c r="G70" s="14">
        <f t="shared" si="0"/>
        <v>0</v>
      </c>
      <c r="H70" s="14"/>
    </row>
    <row r="71" spans="2:8" x14ac:dyDescent="0.4">
      <c r="B71" s="12"/>
      <c r="C71" s="12"/>
      <c r="D71" s="13" t="s">
        <v>67</v>
      </c>
      <c r="E71" s="14"/>
      <c r="F71" s="14"/>
      <c r="G71" s="14">
        <f t="shared" ref="G71:G134" si="1">E71-F71</f>
        <v>0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30000</v>
      </c>
      <c r="F73" s="14">
        <v>63029</v>
      </c>
      <c r="G73" s="14">
        <f t="shared" si="1"/>
        <v>-33029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45000</v>
      </c>
      <c r="F75" s="14">
        <v>3630</v>
      </c>
      <c r="G75" s="14">
        <f t="shared" si="1"/>
        <v>41370</v>
      </c>
      <c r="H75" s="14"/>
    </row>
    <row r="76" spans="2:8" x14ac:dyDescent="0.4">
      <c r="B76" s="12"/>
      <c r="C76" s="12"/>
      <c r="D76" s="13" t="s">
        <v>72</v>
      </c>
      <c r="E76" s="14">
        <v>340000</v>
      </c>
      <c r="F76" s="14">
        <v>199334</v>
      </c>
      <c r="G76" s="14">
        <f t="shared" si="1"/>
        <v>140666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815000</v>
      </c>
      <c r="F78" s="14">
        <f>+F79+F80+F81+F82+F83+F84+F85+F86+F87+F88+F89+F90+F91+F92+F93+F94+F95+F96+F97+F98+F99+F100+F101</f>
        <v>1146951</v>
      </c>
      <c r="G78" s="14">
        <f t="shared" si="1"/>
        <v>-331951</v>
      </c>
      <c r="H78" s="14"/>
    </row>
    <row r="79" spans="2:8" x14ac:dyDescent="0.4">
      <c r="B79" s="12"/>
      <c r="C79" s="12"/>
      <c r="D79" s="13" t="s">
        <v>75</v>
      </c>
      <c r="E79" s="14">
        <v>50000</v>
      </c>
      <c r="F79" s="14">
        <v>49500</v>
      </c>
      <c r="G79" s="14">
        <f t="shared" si="1"/>
        <v>500</v>
      </c>
      <c r="H79" s="14"/>
    </row>
    <row r="80" spans="2:8" x14ac:dyDescent="0.4">
      <c r="B80" s="12"/>
      <c r="C80" s="12"/>
      <c r="D80" s="13" t="s">
        <v>76</v>
      </c>
      <c r="E80" s="14">
        <v>20000</v>
      </c>
      <c r="F80" s="14"/>
      <c r="G80" s="14">
        <f t="shared" si="1"/>
        <v>20000</v>
      </c>
      <c r="H80" s="14"/>
    </row>
    <row r="81" spans="2:8" x14ac:dyDescent="0.4">
      <c r="B81" s="12"/>
      <c r="C81" s="12"/>
      <c r="D81" s="13" t="s">
        <v>77</v>
      </c>
      <c r="E81" s="14">
        <v>10000</v>
      </c>
      <c r="F81" s="14"/>
      <c r="G81" s="14">
        <f t="shared" si="1"/>
        <v>10000</v>
      </c>
      <c r="H81" s="14"/>
    </row>
    <row r="82" spans="2:8" x14ac:dyDescent="0.4">
      <c r="B82" s="12"/>
      <c r="C82" s="12"/>
      <c r="D82" s="13" t="s">
        <v>78</v>
      </c>
      <c r="E82" s="14">
        <v>50000</v>
      </c>
      <c r="F82" s="14">
        <v>26630</v>
      </c>
      <c r="G82" s="14">
        <f t="shared" si="1"/>
        <v>23370</v>
      </c>
      <c r="H82" s="14"/>
    </row>
    <row r="83" spans="2:8" x14ac:dyDescent="0.4">
      <c r="B83" s="12"/>
      <c r="C83" s="12"/>
      <c r="D83" s="13" t="s">
        <v>79</v>
      </c>
      <c r="E83" s="14">
        <v>10000</v>
      </c>
      <c r="F83" s="14">
        <v>14080</v>
      </c>
      <c r="G83" s="14">
        <f t="shared" si="1"/>
        <v>-4080</v>
      </c>
      <c r="H83" s="14"/>
    </row>
    <row r="84" spans="2:8" x14ac:dyDescent="0.4">
      <c r="B84" s="12"/>
      <c r="C84" s="12"/>
      <c r="D84" s="13" t="s">
        <v>80</v>
      </c>
      <c r="E84" s="14"/>
      <c r="F84" s="14"/>
      <c r="G84" s="14">
        <f t="shared" si="1"/>
        <v>0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/>
      <c r="F88" s="14">
        <v>215542</v>
      </c>
      <c r="G88" s="14">
        <f t="shared" si="1"/>
        <v>-215542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/>
      <c r="F91" s="14"/>
      <c r="G91" s="14">
        <f t="shared" si="1"/>
        <v>0</v>
      </c>
      <c r="H91" s="14"/>
    </row>
    <row r="92" spans="2:8" x14ac:dyDescent="0.4">
      <c r="B92" s="12"/>
      <c r="C92" s="12"/>
      <c r="D92" s="13" t="s">
        <v>86</v>
      </c>
      <c r="E92" s="14">
        <v>5000</v>
      </c>
      <c r="F92" s="14">
        <v>330</v>
      </c>
      <c r="G92" s="14">
        <f t="shared" si="1"/>
        <v>4670</v>
      </c>
      <c r="H92" s="14"/>
    </row>
    <row r="93" spans="2:8" x14ac:dyDescent="0.4">
      <c r="B93" s="12"/>
      <c r="C93" s="12"/>
      <c r="D93" s="13" t="s">
        <v>70</v>
      </c>
      <c r="E93" s="14">
        <v>20000</v>
      </c>
      <c r="F93" s="14">
        <v>105929</v>
      </c>
      <c r="G93" s="14">
        <f t="shared" si="1"/>
        <v>-85929</v>
      </c>
      <c r="H93" s="14"/>
    </row>
    <row r="94" spans="2:8" x14ac:dyDescent="0.4">
      <c r="B94" s="12"/>
      <c r="C94" s="12"/>
      <c r="D94" s="13" t="s">
        <v>71</v>
      </c>
      <c r="E94" s="14">
        <v>250000</v>
      </c>
      <c r="F94" s="14">
        <v>248520</v>
      </c>
      <c r="G94" s="14">
        <f t="shared" si="1"/>
        <v>1480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>
        <v>11000</v>
      </c>
      <c r="G96" s="14">
        <f t="shared" si="1"/>
        <v>-11000</v>
      </c>
      <c r="H96" s="14"/>
    </row>
    <row r="97" spans="2:8" x14ac:dyDescent="0.4">
      <c r="B97" s="12"/>
      <c r="C97" s="12"/>
      <c r="D97" s="13" t="s">
        <v>89</v>
      </c>
      <c r="E97" s="14">
        <v>400000</v>
      </c>
      <c r="F97" s="14">
        <v>475420</v>
      </c>
      <c r="G97" s="14">
        <f t="shared" si="1"/>
        <v>-75420</v>
      </c>
      <c r="H97" s="14"/>
    </row>
    <row r="98" spans="2:8" x14ac:dyDescent="0.4">
      <c r="B98" s="12"/>
      <c r="C98" s="12"/>
      <c r="D98" s="13" t="s">
        <v>90</v>
      </c>
      <c r="E98" s="14"/>
      <c r="F98" s="14"/>
      <c r="G98" s="14">
        <f t="shared" si="1"/>
        <v>0</v>
      </c>
      <c r="H98" s="14"/>
    </row>
    <row r="99" spans="2:8" x14ac:dyDescent="0.4">
      <c r="B99" s="12"/>
      <c r="C99" s="12"/>
      <c r="D99" s="13" t="s">
        <v>91</v>
      </c>
      <c r="E99" s="14"/>
      <c r="F99" s="14"/>
      <c r="G99" s="14">
        <f t="shared" si="1"/>
        <v>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52151</v>
      </c>
      <c r="G104" s="14">
        <f t="shared" si="1"/>
        <v>-52151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>
        <v>52151</v>
      </c>
      <c r="G106" s="14">
        <f t="shared" si="1"/>
        <v>-52151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11470000</v>
      </c>
      <c r="F109" s="17">
        <f>+F55+F63+F78+F102+F103+F104+F107</f>
        <v>12991577</v>
      </c>
      <c r="G109" s="17">
        <f t="shared" si="1"/>
        <v>-1521577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830000</v>
      </c>
      <c r="F110" s="20">
        <f xml:space="preserve"> +F54 - F109</f>
        <v>1124968</v>
      </c>
      <c r="G110" s="20">
        <f t="shared" si="1"/>
        <v>-294968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0</v>
      </c>
      <c r="G117" s="14">
        <f t="shared" si="1"/>
        <v>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/>
      <c r="G121" s="14">
        <f t="shared" si="1"/>
        <v>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0</v>
      </c>
      <c r="G124" s="17">
        <f t="shared" si="1"/>
        <v>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0</v>
      </c>
      <c r="G125" s="20">
        <f t="shared" si="1"/>
        <v>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>
        <v>1276365</v>
      </c>
      <c r="G131" s="14">
        <f t="shared" si="1"/>
        <v>-1276365</v>
      </c>
      <c r="H131" s="14"/>
    </row>
    <row r="132" spans="2:8" x14ac:dyDescent="0.4">
      <c r="B132" s="12"/>
      <c r="C132" s="12"/>
      <c r="D132" s="13" t="s">
        <v>124</v>
      </c>
      <c r="E132" s="14">
        <v>290000</v>
      </c>
      <c r="F132" s="14"/>
      <c r="G132" s="14">
        <f t="shared" si="1"/>
        <v>290000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290000</v>
      </c>
      <c r="F135" s="17">
        <f>+F126+F131+F132+F133</f>
        <v>1276365</v>
      </c>
      <c r="G135" s="17">
        <f t="shared" ref="G135:G146" si="2">E135-F135</f>
        <v>-986365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>
        <v>2384211</v>
      </c>
      <c r="G142" s="23">
        <f t="shared" si="2"/>
        <v>-2384211</v>
      </c>
      <c r="H142" s="23"/>
    </row>
    <row r="143" spans="2:8" x14ac:dyDescent="0.4">
      <c r="B143" s="12"/>
      <c r="C143" s="12"/>
      <c r="D143" s="22" t="s">
        <v>135</v>
      </c>
      <c r="E143" s="23"/>
      <c r="F143" s="23"/>
      <c r="G143" s="23">
        <f t="shared" si="2"/>
        <v>0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0</v>
      </c>
      <c r="F145" s="25">
        <f>+F136+F137+F142+F143+F144</f>
        <v>2384211</v>
      </c>
      <c r="G145" s="25">
        <f t="shared" si="2"/>
        <v>-2384211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290000</v>
      </c>
      <c r="F146" s="20">
        <f xml:space="preserve"> +F135 - F145</f>
        <v>-1107846</v>
      </c>
      <c r="G146" s="20">
        <f t="shared" si="2"/>
        <v>1397846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1120000</v>
      </c>
      <c r="F149" s="20">
        <f xml:space="preserve"> +F110 +F125 +F146 - (F147 + F148)</f>
        <v>17122</v>
      </c>
      <c r="G149" s="20">
        <f t="shared" ref="G149:G151" si="3">E149-F149</f>
        <v>1102878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1299751</v>
      </c>
      <c r="G150" s="20">
        <f t="shared" si="3"/>
        <v>-1299751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1120000</v>
      </c>
      <c r="F151" s="20">
        <f xml:space="preserve"> +F149 +F150</f>
        <v>1316873</v>
      </c>
      <c r="G151" s="20">
        <f t="shared" si="3"/>
        <v>-196873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43AC-F77E-4FC1-AAB4-70346823F51D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148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34830000</v>
      </c>
      <c r="F6" s="11">
        <f>+F7+F11+F17+F24+F27+F34</f>
        <v>31257520</v>
      </c>
      <c r="G6" s="11">
        <f>E6-F6</f>
        <v>3572480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9800000</v>
      </c>
      <c r="F24" s="14">
        <f>+F25+F26</f>
        <v>9850754</v>
      </c>
      <c r="G24" s="14">
        <f t="shared" si="0"/>
        <v>-50754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>
        <v>9800000</v>
      </c>
      <c r="F26" s="14">
        <v>9850754</v>
      </c>
      <c r="G26" s="14">
        <f t="shared" si="0"/>
        <v>-50754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31570</v>
      </c>
      <c r="G27" s="14">
        <f t="shared" si="0"/>
        <v>-31570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>
        <v>31570</v>
      </c>
      <c r="G33" s="14">
        <f t="shared" si="0"/>
        <v>-31570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25030000</v>
      </c>
      <c r="F34" s="14">
        <f>+F35+F36+F37+F38+F39+F40</f>
        <v>21375196</v>
      </c>
      <c r="G34" s="14">
        <f t="shared" si="0"/>
        <v>3654804</v>
      </c>
      <c r="H34" s="14"/>
    </row>
    <row r="35" spans="2:8" x14ac:dyDescent="0.4">
      <c r="B35" s="12"/>
      <c r="C35" s="12"/>
      <c r="D35" s="13" t="s">
        <v>34</v>
      </c>
      <c r="E35" s="14">
        <v>25000000</v>
      </c>
      <c r="F35" s="14">
        <v>18950618</v>
      </c>
      <c r="G35" s="14">
        <f t="shared" si="0"/>
        <v>6049382</v>
      </c>
      <c r="H35" s="14"/>
    </row>
    <row r="36" spans="2:8" x14ac:dyDescent="0.4">
      <c r="B36" s="12"/>
      <c r="C36" s="12"/>
      <c r="D36" s="13" t="s">
        <v>35</v>
      </c>
      <c r="E36" s="14"/>
      <c r="F36" s="14">
        <v>2380228</v>
      </c>
      <c r="G36" s="14">
        <f t="shared" si="0"/>
        <v>-2380228</v>
      </c>
      <c r="H36" s="14"/>
    </row>
    <row r="37" spans="2:8" x14ac:dyDescent="0.4">
      <c r="B37" s="12"/>
      <c r="C37" s="12"/>
      <c r="D37" s="13" t="s">
        <v>36</v>
      </c>
      <c r="E37" s="14"/>
      <c r="F37" s="14">
        <v>14350</v>
      </c>
      <c r="G37" s="14">
        <f t="shared" si="0"/>
        <v>-14350</v>
      </c>
      <c r="H37" s="14"/>
    </row>
    <row r="38" spans="2:8" x14ac:dyDescent="0.4">
      <c r="B38" s="12"/>
      <c r="C38" s="12"/>
      <c r="D38" s="13" t="s">
        <v>37</v>
      </c>
      <c r="E38" s="14">
        <v>30000</v>
      </c>
      <c r="F38" s="14">
        <v>30000</v>
      </c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>
        <v>2000</v>
      </c>
      <c r="F49" s="14">
        <v>9125</v>
      </c>
      <c r="G49" s="14">
        <f t="shared" si="0"/>
        <v>-7125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479184</v>
      </c>
      <c r="G50" s="14">
        <f t="shared" si="0"/>
        <v>-479184</v>
      </c>
      <c r="H50" s="14"/>
    </row>
    <row r="51" spans="2:8" x14ac:dyDescent="0.4">
      <c r="B51" s="12"/>
      <c r="C51" s="12"/>
      <c r="D51" s="13" t="s">
        <v>46</v>
      </c>
      <c r="E51" s="14"/>
      <c r="F51" s="14">
        <v>36000</v>
      </c>
      <c r="G51" s="14">
        <f t="shared" si="0"/>
        <v>-36000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443184</v>
      </c>
      <c r="G53" s="14">
        <f t="shared" si="0"/>
        <v>-443184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34832000</v>
      </c>
      <c r="F54" s="17">
        <f>+F6+F41+F48+F49+F50</f>
        <v>31745829</v>
      </c>
      <c r="G54" s="17">
        <f t="shared" si="0"/>
        <v>3086171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28935000</v>
      </c>
      <c r="F55" s="14">
        <f>+F56+F57+F58+F59+F60+F61+F62</f>
        <v>24821425</v>
      </c>
      <c r="G55" s="14">
        <f t="shared" si="0"/>
        <v>4113575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20800000</v>
      </c>
      <c r="F57" s="14">
        <v>17382191</v>
      </c>
      <c r="G57" s="14">
        <f t="shared" si="0"/>
        <v>3417809</v>
      </c>
      <c r="H57" s="14"/>
    </row>
    <row r="58" spans="2:8" x14ac:dyDescent="0.4">
      <c r="B58" s="12"/>
      <c r="C58" s="12"/>
      <c r="D58" s="13" t="s">
        <v>54</v>
      </c>
      <c r="E58" s="14">
        <v>3170000</v>
      </c>
      <c r="F58" s="14">
        <v>3026671</v>
      </c>
      <c r="G58" s="14">
        <f t="shared" si="0"/>
        <v>143329</v>
      </c>
      <c r="H58" s="14"/>
    </row>
    <row r="59" spans="2:8" x14ac:dyDescent="0.4">
      <c r="B59" s="12"/>
      <c r="C59" s="12"/>
      <c r="D59" s="13" t="s">
        <v>55</v>
      </c>
      <c r="E59" s="14"/>
      <c r="F59" s="14">
        <v>387487</v>
      </c>
      <c r="G59" s="14">
        <f t="shared" si="0"/>
        <v>-387487</v>
      </c>
      <c r="H59" s="14"/>
    </row>
    <row r="60" spans="2:8" x14ac:dyDescent="0.4">
      <c r="B60" s="12"/>
      <c r="C60" s="12"/>
      <c r="D60" s="13" t="s">
        <v>56</v>
      </c>
      <c r="E60" s="14"/>
      <c r="F60" s="14"/>
      <c r="G60" s="14">
        <f t="shared" si="0"/>
        <v>0</v>
      </c>
      <c r="H60" s="14"/>
    </row>
    <row r="61" spans="2:8" x14ac:dyDescent="0.4">
      <c r="B61" s="12"/>
      <c r="C61" s="12"/>
      <c r="D61" s="13" t="s">
        <v>57</v>
      </c>
      <c r="E61" s="14">
        <v>635000</v>
      </c>
      <c r="F61" s="14">
        <v>617500</v>
      </c>
      <c r="G61" s="14">
        <f t="shared" si="0"/>
        <v>17500</v>
      </c>
      <c r="H61" s="14"/>
    </row>
    <row r="62" spans="2:8" x14ac:dyDescent="0.4">
      <c r="B62" s="12"/>
      <c r="C62" s="12"/>
      <c r="D62" s="13" t="s">
        <v>58</v>
      </c>
      <c r="E62" s="14">
        <v>4330000</v>
      </c>
      <c r="F62" s="14">
        <v>3407576</v>
      </c>
      <c r="G62" s="14">
        <f t="shared" si="0"/>
        <v>922424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965000</v>
      </c>
      <c r="F63" s="14">
        <f>+F64+F65+F66+F67+F68+F69+F70+F71+F72+F73+F74+F75+F76+F77</f>
        <v>972537</v>
      </c>
      <c r="G63" s="14">
        <f t="shared" si="0"/>
        <v>-7537</v>
      </c>
      <c r="H63" s="14"/>
    </row>
    <row r="64" spans="2:8" x14ac:dyDescent="0.4">
      <c r="B64" s="12"/>
      <c r="C64" s="12"/>
      <c r="D64" s="13" t="s">
        <v>60</v>
      </c>
      <c r="E64" s="14"/>
      <c r="F64" s="14"/>
      <c r="G64" s="14">
        <f t="shared" si="0"/>
        <v>0</v>
      </c>
      <c r="H64" s="14"/>
    </row>
    <row r="65" spans="2:8" x14ac:dyDescent="0.4">
      <c r="B65" s="12"/>
      <c r="C65" s="12"/>
      <c r="D65" s="13" t="s">
        <v>61</v>
      </c>
      <c r="E65" s="14"/>
      <c r="F65" s="14"/>
      <c r="G65" s="14">
        <f t="shared" si="0"/>
        <v>0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/>
      <c r="F67" s="14"/>
      <c r="G67" s="14">
        <f t="shared" si="0"/>
        <v>0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>
        <v>70000</v>
      </c>
      <c r="F70" s="14">
        <v>8963</v>
      </c>
      <c r="G70" s="14">
        <f t="shared" si="0"/>
        <v>61037</v>
      </c>
      <c r="H70" s="14"/>
    </row>
    <row r="71" spans="2:8" x14ac:dyDescent="0.4">
      <c r="B71" s="12"/>
      <c r="C71" s="12"/>
      <c r="D71" s="13" t="s">
        <v>67</v>
      </c>
      <c r="E71" s="14"/>
      <c r="F71" s="14"/>
      <c r="G71" s="14">
        <f t="shared" ref="G71:G134" si="1">E71-F71</f>
        <v>0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>
        <v>10000</v>
      </c>
      <c r="F73" s="14">
        <v>134611</v>
      </c>
      <c r="G73" s="14">
        <f t="shared" si="1"/>
        <v>-124611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285000</v>
      </c>
      <c r="F75" s="14">
        <v>245520</v>
      </c>
      <c r="G75" s="14">
        <f t="shared" si="1"/>
        <v>39480</v>
      </c>
      <c r="H75" s="14"/>
    </row>
    <row r="76" spans="2:8" x14ac:dyDescent="0.4">
      <c r="B76" s="12"/>
      <c r="C76" s="12"/>
      <c r="D76" s="13" t="s">
        <v>72</v>
      </c>
      <c r="E76" s="14">
        <v>600000</v>
      </c>
      <c r="F76" s="14">
        <v>583443</v>
      </c>
      <c r="G76" s="14">
        <f t="shared" si="1"/>
        <v>16557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7839000</v>
      </c>
      <c r="F78" s="14">
        <f>+F79+F80+F81+F82+F83+F84+F85+F86+F87+F88+F89+F90+F91+F92+F93+F94+F95+F96+F97+F98+F99+F100+F101</f>
        <v>8039513</v>
      </c>
      <c r="G78" s="14">
        <f t="shared" si="1"/>
        <v>-200513</v>
      </c>
      <c r="H78" s="14"/>
    </row>
    <row r="79" spans="2:8" x14ac:dyDescent="0.4">
      <c r="B79" s="12"/>
      <c r="C79" s="12"/>
      <c r="D79" s="13" t="s">
        <v>75</v>
      </c>
      <c r="E79" s="14">
        <v>130000</v>
      </c>
      <c r="F79" s="14">
        <v>97550</v>
      </c>
      <c r="G79" s="14">
        <f t="shared" si="1"/>
        <v>32450</v>
      </c>
      <c r="H79" s="14"/>
    </row>
    <row r="80" spans="2:8" x14ac:dyDescent="0.4">
      <c r="B80" s="12"/>
      <c r="C80" s="12"/>
      <c r="D80" s="13" t="s">
        <v>76</v>
      </c>
      <c r="E80" s="14">
        <v>70000</v>
      </c>
      <c r="F80" s="14"/>
      <c r="G80" s="14">
        <f t="shared" si="1"/>
        <v>70000</v>
      </c>
      <c r="H80" s="14"/>
    </row>
    <row r="81" spans="2:8" x14ac:dyDescent="0.4">
      <c r="B81" s="12"/>
      <c r="C81" s="12"/>
      <c r="D81" s="13" t="s">
        <v>77</v>
      </c>
      <c r="E81" s="14"/>
      <c r="F81" s="14"/>
      <c r="G81" s="14">
        <f t="shared" si="1"/>
        <v>0</v>
      </c>
      <c r="H81" s="14"/>
    </row>
    <row r="82" spans="2:8" x14ac:dyDescent="0.4">
      <c r="B82" s="12"/>
      <c r="C82" s="12"/>
      <c r="D82" s="13" t="s">
        <v>78</v>
      </c>
      <c r="E82" s="14">
        <v>70000</v>
      </c>
      <c r="F82" s="14">
        <v>106198</v>
      </c>
      <c r="G82" s="14">
        <f t="shared" si="1"/>
        <v>-36198</v>
      </c>
      <c r="H82" s="14"/>
    </row>
    <row r="83" spans="2:8" x14ac:dyDescent="0.4">
      <c r="B83" s="12"/>
      <c r="C83" s="12"/>
      <c r="D83" s="13" t="s">
        <v>79</v>
      </c>
      <c r="E83" s="14">
        <v>70000</v>
      </c>
      <c r="F83" s="14">
        <v>22787</v>
      </c>
      <c r="G83" s="14">
        <f t="shared" si="1"/>
        <v>47213</v>
      </c>
      <c r="H83" s="14"/>
    </row>
    <row r="84" spans="2:8" x14ac:dyDescent="0.4">
      <c r="B84" s="12"/>
      <c r="C84" s="12"/>
      <c r="D84" s="13" t="s">
        <v>80</v>
      </c>
      <c r="E84" s="14">
        <v>70000</v>
      </c>
      <c r="F84" s="14"/>
      <c r="G84" s="14">
        <f t="shared" si="1"/>
        <v>70000</v>
      </c>
      <c r="H84" s="14"/>
    </row>
    <row r="85" spans="2:8" x14ac:dyDescent="0.4">
      <c r="B85" s="12"/>
      <c r="C85" s="12"/>
      <c r="D85" s="13" t="s">
        <v>67</v>
      </c>
      <c r="E85" s="14">
        <v>350000</v>
      </c>
      <c r="F85" s="14">
        <v>299460</v>
      </c>
      <c r="G85" s="14">
        <f t="shared" si="1"/>
        <v>50540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>
        <v>800000</v>
      </c>
      <c r="F88" s="14">
        <v>633745</v>
      </c>
      <c r="G88" s="14">
        <f t="shared" si="1"/>
        <v>166255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>
        <v>4900000</v>
      </c>
      <c r="F91" s="14">
        <v>5365368</v>
      </c>
      <c r="G91" s="14">
        <f t="shared" si="1"/>
        <v>-465368</v>
      </c>
      <c r="H91" s="14"/>
    </row>
    <row r="92" spans="2:8" x14ac:dyDescent="0.4">
      <c r="B92" s="12"/>
      <c r="C92" s="12"/>
      <c r="D92" s="13" t="s">
        <v>86</v>
      </c>
      <c r="E92" s="14">
        <v>90000</v>
      </c>
      <c r="F92" s="14">
        <v>102594</v>
      </c>
      <c r="G92" s="14">
        <f t="shared" si="1"/>
        <v>-12594</v>
      </c>
      <c r="H92" s="14"/>
    </row>
    <row r="93" spans="2:8" x14ac:dyDescent="0.4">
      <c r="B93" s="12"/>
      <c r="C93" s="12"/>
      <c r="D93" s="13" t="s">
        <v>70</v>
      </c>
      <c r="E93" s="14">
        <v>50000</v>
      </c>
      <c r="F93" s="14">
        <v>209255</v>
      </c>
      <c r="G93" s="14">
        <f t="shared" si="1"/>
        <v>-159255</v>
      </c>
      <c r="H93" s="14"/>
    </row>
    <row r="94" spans="2:8" x14ac:dyDescent="0.4">
      <c r="B94" s="12"/>
      <c r="C94" s="12"/>
      <c r="D94" s="13" t="s">
        <v>71</v>
      </c>
      <c r="E94" s="14">
        <v>577000</v>
      </c>
      <c r="F94" s="14">
        <v>555060</v>
      </c>
      <c r="G94" s="14">
        <f t="shared" si="1"/>
        <v>21940</v>
      </c>
      <c r="H94" s="14"/>
    </row>
    <row r="95" spans="2:8" x14ac:dyDescent="0.4">
      <c r="B95" s="12"/>
      <c r="C95" s="12"/>
      <c r="D95" s="13" t="s">
        <v>87</v>
      </c>
      <c r="E95" s="14">
        <v>60000</v>
      </c>
      <c r="F95" s="14">
        <v>60000</v>
      </c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>
        <v>10000</v>
      </c>
      <c r="F96" s="14"/>
      <c r="G96" s="14">
        <f t="shared" si="1"/>
        <v>10000</v>
      </c>
      <c r="H96" s="14"/>
    </row>
    <row r="97" spans="2:8" x14ac:dyDescent="0.4">
      <c r="B97" s="12"/>
      <c r="C97" s="12"/>
      <c r="D97" s="13" t="s">
        <v>89</v>
      </c>
      <c r="E97" s="14">
        <v>500000</v>
      </c>
      <c r="F97" s="14">
        <v>502920</v>
      </c>
      <c r="G97" s="14">
        <f t="shared" si="1"/>
        <v>-2920</v>
      </c>
      <c r="H97" s="14"/>
    </row>
    <row r="98" spans="2:8" x14ac:dyDescent="0.4">
      <c r="B98" s="12"/>
      <c r="C98" s="12"/>
      <c r="D98" s="13" t="s">
        <v>90</v>
      </c>
      <c r="E98" s="14">
        <v>10000</v>
      </c>
      <c r="F98" s="14">
        <v>3576</v>
      </c>
      <c r="G98" s="14">
        <f t="shared" si="1"/>
        <v>6424</v>
      </c>
      <c r="H98" s="14"/>
    </row>
    <row r="99" spans="2:8" x14ac:dyDescent="0.4">
      <c r="B99" s="12"/>
      <c r="C99" s="12"/>
      <c r="D99" s="13" t="s">
        <v>91</v>
      </c>
      <c r="E99" s="14">
        <v>82000</v>
      </c>
      <c r="F99" s="14">
        <v>81000</v>
      </c>
      <c r="G99" s="14">
        <f t="shared" si="1"/>
        <v>1000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16599</v>
      </c>
      <c r="G104" s="14">
        <f t="shared" si="1"/>
        <v>-16599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>
        <v>16599</v>
      </c>
      <c r="G106" s="14">
        <f t="shared" si="1"/>
        <v>-16599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37739000</v>
      </c>
      <c r="F109" s="17">
        <f>+F55+F63+F78+F102+F103+F104+F107</f>
        <v>33850074</v>
      </c>
      <c r="G109" s="17">
        <f t="shared" si="1"/>
        <v>3888926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-2907000</v>
      </c>
      <c r="F110" s="20">
        <f xml:space="preserve"> +F54 - F109</f>
        <v>-2104245</v>
      </c>
      <c r="G110" s="20">
        <f t="shared" si="1"/>
        <v>-802755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560000</v>
      </c>
      <c r="F117" s="14">
        <f>+F118+F119+F120+F121+F122</f>
        <v>0</v>
      </c>
      <c r="G117" s="14">
        <f t="shared" si="1"/>
        <v>560000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>
        <v>560000</v>
      </c>
      <c r="F121" s="14"/>
      <c r="G121" s="14">
        <f t="shared" si="1"/>
        <v>560000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560000</v>
      </c>
      <c r="F124" s="17">
        <f>+F116+F117+F123</f>
        <v>0</v>
      </c>
      <c r="G124" s="17">
        <f t="shared" si="1"/>
        <v>560000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-560000</v>
      </c>
      <c r="F125" s="20">
        <f xml:space="preserve"> +F115 - F124</f>
        <v>0</v>
      </c>
      <c r="G125" s="20">
        <f t="shared" si="1"/>
        <v>-560000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>
        <v>25803437</v>
      </c>
      <c r="G131" s="14">
        <f t="shared" si="1"/>
        <v>-25803437</v>
      </c>
      <c r="H131" s="14"/>
    </row>
    <row r="132" spans="2:8" x14ac:dyDescent="0.4">
      <c r="B132" s="12"/>
      <c r="C132" s="12"/>
      <c r="D132" s="13" t="s">
        <v>124</v>
      </c>
      <c r="E132" s="14">
        <v>3440000</v>
      </c>
      <c r="F132" s="14"/>
      <c r="G132" s="14">
        <f t="shared" si="1"/>
        <v>3440000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3440000</v>
      </c>
      <c r="F135" s="17">
        <f>+F126+F131+F132+F133</f>
        <v>25803437</v>
      </c>
      <c r="G135" s="17">
        <f t="shared" ref="G135:G146" si="2">E135-F135</f>
        <v>-22363437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>
        <v>24231927</v>
      </c>
      <c r="G142" s="23">
        <f t="shared" si="2"/>
        <v>-24231927</v>
      </c>
      <c r="H142" s="23"/>
    </row>
    <row r="143" spans="2:8" x14ac:dyDescent="0.4">
      <c r="B143" s="12"/>
      <c r="C143" s="12"/>
      <c r="D143" s="22" t="s">
        <v>135</v>
      </c>
      <c r="E143" s="23"/>
      <c r="F143" s="23"/>
      <c r="G143" s="23">
        <f t="shared" si="2"/>
        <v>0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0</v>
      </c>
      <c r="F145" s="25">
        <f>+F136+F137+F142+F143+F144</f>
        <v>24231927</v>
      </c>
      <c r="G145" s="25">
        <f t="shared" si="2"/>
        <v>-24231927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3440000</v>
      </c>
      <c r="F146" s="20">
        <f xml:space="preserve"> +F135 - F145</f>
        <v>1571510</v>
      </c>
      <c r="G146" s="20">
        <f t="shared" si="2"/>
        <v>1868490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-27000</v>
      </c>
      <c r="F149" s="20">
        <f xml:space="preserve"> +F110 +F125 +F146 - (F147 + F148)</f>
        <v>-532735</v>
      </c>
      <c r="G149" s="20">
        <f t="shared" ref="G149:G151" si="3">E149-F149</f>
        <v>505735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10857149</v>
      </c>
      <c r="G150" s="20">
        <f t="shared" si="3"/>
        <v>-10857149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-27000</v>
      </c>
      <c r="F151" s="20">
        <f xml:space="preserve"> +F149 +F150</f>
        <v>10324414</v>
      </c>
      <c r="G151" s="20">
        <f t="shared" si="3"/>
        <v>-10351414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F03E-BA8A-4E3F-ADB0-245B1F2C1759}">
  <sheetPr>
    <pageSetUpPr fitToPage="1"/>
  </sheetPr>
  <dimension ref="B1:H161"/>
  <sheetViews>
    <sheetView showGridLines="0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149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48375600</v>
      </c>
      <c r="F6" s="11">
        <f>+F7+F11+F17+F24+F27+F34</f>
        <v>44362048</v>
      </c>
      <c r="G6" s="11">
        <f>E6-F6</f>
        <v>4013552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35029600</v>
      </c>
      <c r="F17" s="14">
        <f>+F18+F19+F20+F21+F22+F23</f>
        <v>31401337</v>
      </c>
      <c r="G17" s="14">
        <f t="shared" si="0"/>
        <v>3628263</v>
      </c>
      <c r="H17" s="14"/>
    </row>
    <row r="18" spans="2:8" x14ac:dyDescent="0.4">
      <c r="B18" s="12"/>
      <c r="C18" s="12"/>
      <c r="D18" s="13" t="s">
        <v>13</v>
      </c>
      <c r="E18" s="14">
        <v>32709600</v>
      </c>
      <c r="F18" s="14">
        <v>29401406</v>
      </c>
      <c r="G18" s="14">
        <f t="shared" si="0"/>
        <v>3308194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>
        <v>2320000</v>
      </c>
      <c r="F21" s="14">
        <v>1999931</v>
      </c>
      <c r="G21" s="14">
        <f t="shared" si="0"/>
        <v>320069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13066000</v>
      </c>
      <c r="F27" s="14">
        <f>+F28+F29+F30+F31+F32+F33</f>
        <v>12500526</v>
      </c>
      <c r="G27" s="14">
        <f t="shared" si="0"/>
        <v>565474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>
        <v>4141000</v>
      </c>
      <c r="F29" s="14">
        <v>3840091</v>
      </c>
      <c r="G29" s="14">
        <f t="shared" si="0"/>
        <v>300909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>
        <v>3820000</v>
      </c>
      <c r="F31" s="14">
        <v>3666532</v>
      </c>
      <c r="G31" s="14">
        <f t="shared" si="0"/>
        <v>153468</v>
      </c>
      <c r="H31" s="14"/>
    </row>
    <row r="32" spans="2:8" x14ac:dyDescent="0.4">
      <c r="B32" s="12"/>
      <c r="C32" s="12"/>
      <c r="D32" s="13" t="s">
        <v>31</v>
      </c>
      <c r="E32" s="14"/>
      <c r="F32" s="14">
        <v>2448443</v>
      </c>
      <c r="G32" s="14">
        <f t="shared" si="0"/>
        <v>-2448443</v>
      </c>
      <c r="H32" s="14"/>
    </row>
    <row r="33" spans="2:8" x14ac:dyDescent="0.4">
      <c r="B33" s="12"/>
      <c r="C33" s="12"/>
      <c r="D33" s="13" t="s">
        <v>32</v>
      </c>
      <c r="E33" s="14">
        <v>5105000</v>
      </c>
      <c r="F33" s="14">
        <v>2545460</v>
      </c>
      <c r="G33" s="14">
        <f t="shared" si="0"/>
        <v>2559540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280000</v>
      </c>
      <c r="F34" s="14">
        <f>+F35+F36+F37+F38+F39+F40</f>
        <v>460185</v>
      </c>
      <c r="G34" s="14">
        <f t="shared" si="0"/>
        <v>-180185</v>
      </c>
      <c r="H34" s="14"/>
    </row>
    <row r="35" spans="2:8" x14ac:dyDescent="0.4">
      <c r="B35" s="12"/>
      <c r="C35" s="12"/>
      <c r="D35" s="13" t="s">
        <v>34</v>
      </c>
      <c r="E35" s="14">
        <v>280000</v>
      </c>
      <c r="F35" s="14">
        <v>294225</v>
      </c>
      <c r="G35" s="14">
        <f t="shared" si="0"/>
        <v>-14225</v>
      </c>
      <c r="H35" s="14"/>
    </row>
    <row r="36" spans="2:8" x14ac:dyDescent="0.4">
      <c r="B36" s="12"/>
      <c r="C36" s="12"/>
      <c r="D36" s="13" t="s">
        <v>35</v>
      </c>
      <c r="E36" s="14"/>
      <c r="F36" s="14">
        <v>84500</v>
      </c>
      <c r="G36" s="14">
        <f t="shared" si="0"/>
        <v>-84500</v>
      </c>
      <c r="H36" s="14"/>
    </row>
    <row r="37" spans="2:8" x14ac:dyDescent="0.4">
      <c r="B37" s="12"/>
      <c r="C37" s="12"/>
      <c r="D37" s="13" t="s">
        <v>36</v>
      </c>
      <c r="E37" s="14"/>
      <c r="F37" s="14">
        <v>81460</v>
      </c>
      <c r="G37" s="14">
        <f t="shared" si="0"/>
        <v>-81460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>
        <v>2000</v>
      </c>
      <c r="F49" s="14">
        <v>16260</v>
      </c>
      <c r="G49" s="14">
        <f t="shared" si="0"/>
        <v>-14260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0</v>
      </c>
      <c r="F50" s="14">
        <f>+F51+F52+F53</f>
        <v>-174023</v>
      </c>
      <c r="G50" s="14">
        <f t="shared" si="0"/>
        <v>174023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/>
      <c r="F53" s="14">
        <v>-174023</v>
      </c>
      <c r="G53" s="14">
        <f t="shared" si="0"/>
        <v>174023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48377600</v>
      </c>
      <c r="F54" s="17">
        <f>+F6+F41+F48+F49+F50</f>
        <v>44204285</v>
      </c>
      <c r="G54" s="17">
        <f t="shared" si="0"/>
        <v>4173315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37780000</v>
      </c>
      <c r="F55" s="14">
        <f>+F56+F57+F58+F59+F60+F61+F62</f>
        <v>37714204</v>
      </c>
      <c r="G55" s="14">
        <f t="shared" si="0"/>
        <v>65796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>
        <v>17000000</v>
      </c>
      <c r="F57" s="14">
        <v>14842385</v>
      </c>
      <c r="G57" s="14">
        <f t="shared" si="0"/>
        <v>2157615</v>
      </c>
      <c r="H57" s="14"/>
    </row>
    <row r="58" spans="2:8" x14ac:dyDescent="0.4">
      <c r="B58" s="12"/>
      <c r="C58" s="12"/>
      <c r="D58" s="13" t="s">
        <v>54</v>
      </c>
      <c r="E58" s="14">
        <v>2500000</v>
      </c>
      <c r="F58" s="14">
        <v>2532478</v>
      </c>
      <c r="G58" s="14">
        <f t="shared" si="0"/>
        <v>-32478</v>
      </c>
      <c r="H58" s="14"/>
    </row>
    <row r="59" spans="2:8" x14ac:dyDescent="0.4">
      <c r="B59" s="12"/>
      <c r="C59" s="12"/>
      <c r="D59" s="13" t="s">
        <v>55</v>
      </c>
      <c r="E59" s="14">
        <v>5760000</v>
      </c>
      <c r="F59" s="14">
        <v>5890809</v>
      </c>
      <c r="G59" s="14">
        <f t="shared" si="0"/>
        <v>-130809</v>
      </c>
      <c r="H59" s="14"/>
    </row>
    <row r="60" spans="2:8" x14ac:dyDescent="0.4">
      <c r="B60" s="12"/>
      <c r="C60" s="12"/>
      <c r="D60" s="13" t="s">
        <v>56</v>
      </c>
      <c r="E60" s="14">
        <v>8500000</v>
      </c>
      <c r="F60" s="14">
        <v>10407085</v>
      </c>
      <c r="G60" s="14">
        <f t="shared" si="0"/>
        <v>-1907085</v>
      </c>
      <c r="H60" s="14"/>
    </row>
    <row r="61" spans="2:8" x14ac:dyDescent="0.4">
      <c r="B61" s="12"/>
      <c r="C61" s="12"/>
      <c r="D61" s="13" t="s">
        <v>57</v>
      </c>
      <c r="E61" s="14">
        <v>520000</v>
      </c>
      <c r="F61" s="14">
        <v>665000</v>
      </c>
      <c r="G61" s="14">
        <f t="shared" si="0"/>
        <v>-145000</v>
      </c>
      <c r="H61" s="14"/>
    </row>
    <row r="62" spans="2:8" x14ac:dyDescent="0.4">
      <c r="B62" s="12"/>
      <c r="C62" s="12"/>
      <c r="D62" s="13" t="s">
        <v>58</v>
      </c>
      <c r="E62" s="14">
        <v>3500000</v>
      </c>
      <c r="F62" s="14">
        <v>3376447</v>
      </c>
      <c r="G62" s="14">
        <f t="shared" si="0"/>
        <v>123553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6870000</v>
      </c>
      <c r="F63" s="14">
        <f>+F64+F65+F66+F67+F68+F69+F70+F71+F72+F73+F74+F75+F76+F77</f>
        <v>6872033</v>
      </c>
      <c r="G63" s="14">
        <f t="shared" si="0"/>
        <v>-2033</v>
      </c>
      <c r="H63" s="14"/>
    </row>
    <row r="64" spans="2:8" x14ac:dyDescent="0.4">
      <c r="B64" s="12"/>
      <c r="C64" s="12"/>
      <c r="D64" s="13" t="s">
        <v>60</v>
      </c>
      <c r="E64" s="14">
        <v>3600000</v>
      </c>
      <c r="F64" s="14">
        <v>3388806</v>
      </c>
      <c r="G64" s="14">
        <f t="shared" si="0"/>
        <v>211194</v>
      </c>
      <c r="H64" s="14"/>
    </row>
    <row r="65" spans="2:8" x14ac:dyDescent="0.4">
      <c r="B65" s="12"/>
      <c r="C65" s="12"/>
      <c r="D65" s="13" t="s">
        <v>61</v>
      </c>
      <c r="E65" s="14">
        <v>200000</v>
      </c>
      <c r="F65" s="14">
        <v>349734</v>
      </c>
      <c r="G65" s="14">
        <f t="shared" si="0"/>
        <v>-149734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>
        <v>250000</v>
      </c>
      <c r="F67" s="14">
        <v>239712</v>
      </c>
      <c r="G67" s="14">
        <f t="shared" si="0"/>
        <v>10288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>
        <v>100000</v>
      </c>
      <c r="F70" s="14">
        <v>124453</v>
      </c>
      <c r="G70" s="14">
        <f t="shared" si="0"/>
        <v>-24453</v>
      </c>
      <c r="H70" s="14"/>
    </row>
    <row r="71" spans="2:8" x14ac:dyDescent="0.4">
      <c r="B71" s="12"/>
      <c r="C71" s="12"/>
      <c r="D71" s="13" t="s">
        <v>67</v>
      </c>
      <c r="E71" s="14">
        <v>2000000</v>
      </c>
      <c r="F71" s="14">
        <v>1944852</v>
      </c>
      <c r="G71" s="14">
        <f t="shared" ref="G71:G134" si="1">E71-F71</f>
        <v>55148</v>
      </c>
      <c r="H71" s="14"/>
    </row>
    <row r="72" spans="2:8" x14ac:dyDescent="0.4">
      <c r="B72" s="12"/>
      <c r="C72" s="12"/>
      <c r="D72" s="13" t="s">
        <v>68</v>
      </c>
      <c r="E72" s="14"/>
      <c r="F72" s="14">
        <v>2070</v>
      </c>
      <c r="G72" s="14">
        <f t="shared" si="1"/>
        <v>-2070</v>
      </c>
      <c r="H72" s="14"/>
    </row>
    <row r="73" spans="2:8" x14ac:dyDescent="0.4">
      <c r="B73" s="12"/>
      <c r="C73" s="12"/>
      <c r="D73" s="13" t="s">
        <v>69</v>
      </c>
      <c r="E73" s="14">
        <v>500000</v>
      </c>
      <c r="F73" s="14">
        <v>611351</v>
      </c>
      <c r="G73" s="14">
        <f t="shared" si="1"/>
        <v>-111351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>
        <v>150000</v>
      </c>
      <c r="F75" s="14">
        <v>108840</v>
      </c>
      <c r="G75" s="14">
        <f t="shared" si="1"/>
        <v>41160</v>
      </c>
      <c r="H75" s="14"/>
    </row>
    <row r="76" spans="2:8" x14ac:dyDescent="0.4">
      <c r="B76" s="12"/>
      <c r="C76" s="12"/>
      <c r="D76" s="13" t="s">
        <v>72</v>
      </c>
      <c r="E76" s="14">
        <v>20000</v>
      </c>
      <c r="F76" s="14">
        <v>13215</v>
      </c>
      <c r="G76" s="14">
        <f t="shared" si="1"/>
        <v>6785</v>
      </c>
      <c r="H76" s="14"/>
    </row>
    <row r="77" spans="2:8" x14ac:dyDescent="0.4">
      <c r="B77" s="12"/>
      <c r="C77" s="12"/>
      <c r="D77" s="13" t="s">
        <v>73</v>
      </c>
      <c r="E77" s="14">
        <v>50000</v>
      </c>
      <c r="F77" s="14">
        <v>89000</v>
      </c>
      <c r="G77" s="14">
        <f t="shared" si="1"/>
        <v>-39000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2580000</v>
      </c>
      <c r="F78" s="14">
        <f>+F79+F80+F81+F82+F83+F84+F85+F86+F87+F88+F89+F90+F91+F92+F93+F94+F95+F96+F97+F98+F99+F100+F101</f>
        <v>2588523</v>
      </c>
      <c r="G78" s="14">
        <f t="shared" si="1"/>
        <v>-8523</v>
      </c>
      <c r="H78" s="14"/>
    </row>
    <row r="79" spans="2:8" x14ac:dyDescent="0.4">
      <c r="B79" s="12"/>
      <c r="C79" s="12"/>
      <c r="D79" s="13" t="s">
        <v>75</v>
      </c>
      <c r="E79" s="14">
        <v>200000</v>
      </c>
      <c r="F79" s="14">
        <v>310050</v>
      </c>
      <c r="G79" s="14">
        <f t="shared" si="1"/>
        <v>-110050</v>
      </c>
      <c r="H79" s="14"/>
    </row>
    <row r="80" spans="2:8" x14ac:dyDescent="0.4">
      <c r="B80" s="12"/>
      <c r="C80" s="12"/>
      <c r="D80" s="13" t="s">
        <v>76</v>
      </c>
      <c r="E80" s="14">
        <v>90000</v>
      </c>
      <c r="F80" s="14">
        <v>33604</v>
      </c>
      <c r="G80" s="14">
        <f t="shared" si="1"/>
        <v>56396</v>
      </c>
      <c r="H80" s="14"/>
    </row>
    <row r="81" spans="2:8" x14ac:dyDescent="0.4">
      <c r="B81" s="12"/>
      <c r="C81" s="12"/>
      <c r="D81" s="13" t="s">
        <v>77</v>
      </c>
      <c r="E81" s="14"/>
      <c r="F81" s="14"/>
      <c r="G81" s="14">
        <f t="shared" si="1"/>
        <v>0</v>
      </c>
      <c r="H81" s="14"/>
    </row>
    <row r="82" spans="2:8" x14ac:dyDescent="0.4">
      <c r="B82" s="12"/>
      <c r="C82" s="12"/>
      <c r="D82" s="13" t="s">
        <v>78</v>
      </c>
      <c r="E82" s="14">
        <v>20000</v>
      </c>
      <c r="F82" s="14">
        <v>12980</v>
      </c>
      <c r="G82" s="14">
        <f t="shared" si="1"/>
        <v>7020</v>
      </c>
      <c r="H82" s="14"/>
    </row>
    <row r="83" spans="2:8" x14ac:dyDescent="0.4">
      <c r="B83" s="12"/>
      <c r="C83" s="12"/>
      <c r="D83" s="13" t="s">
        <v>79</v>
      </c>
      <c r="E83" s="14">
        <v>30000</v>
      </c>
      <c r="F83" s="14">
        <v>10078</v>
      </c>
      <c r="G83" s="14">
        <f t="shared" si="1"/>
        <v>19922</v>
      </c>
      <c r="H83" s="14"/>
    </row>
    <row r="84" spans="2:8" x14ac:dyDescent="0.4">
      <c r="B84" s="12"/>
      <c r="C84" s="12"/>
      <c r="D84" s="13" t="s">
        <v>80</v>
      </c>
      <c r="E84" s="14">
        <v>50000</v>
      </c>
      <c r="F84" s="14">
        <v>53978</v>
      </c>
      <c r="G84" s="14">
        <f t="shared" si="1"/>
        <v>-3978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>
        <v>5374</v>
      </c>
      <c r="G86" s="14">
        <f t="shared" si="1"/>
        <v>-5374</v>
      </c>
      <c r="H86" s="14"/>
    </row>
    <row r="87" spans="2:8" x14ac:dyDescent="0.4">
      <c r="B87" s="12"/>
      <c r="C87" s="12"/>
      <c r="D87" s="13" t="s">
        <v>81</v>
      </c>
      <c r="E87" s="14"/>
      <c r="F87" s="14">
        <v>19800</v>
      </c>
      <c r="G87" s="14">
        <f t="shared" si="1"/>
        <v>-19800</v>
      </c>
      <c r="H87" s="14"/>
    </row>
    <row r="88" spans="2:8" x14ac:dyDescent="0.4">
      <c r="B88" s="12"/>
      <c r="C88" s="12"/>
      <c r="D88" s="13" t="s">
        <v>82</v>
      </c>
      <c r="E88" s="14">
        <v>180000</v>
      </c>
      <c r="F88" s="14">
        <v>123681</v>
      </c>
      <c r="G88" s="14">
        <f t="shared" si="1"/>
        <v>56319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>
        <v>1250000</v>
      </c>
      <c r="F91" s="14">
        <v>1175170</v>
      </c>
      <c r="G91" s="14">
        <f t="shared" si="1"/>
        <v>74830</v>
      </c>
      <c r="H91" s="14"/>
    </row>
    <row r="92" spans="2:8" x14ac:dyDescent="0.4">
      <c r="B92" s="12"/>
      <c r="C92" s="12"/>
      <c r="D92" s="13" t="s">
        <v>86</v>
      </c>
      <c r="E92" s="14">
        <v>30000</v>
      </c>
      <c r="F92" s="14">
        <v>68409</v>
      </c>
      <c r="G92" s="14">
        <f t="shared" si="1"/>
        <v>-38409</v>
      </c>
      <c r="H92" s="14"/>
    </row>
    <row r="93" spans="2:8" x14ac:dyDescent="0.4">
      <c r="B93" s="12"/>
      <c r="C93" s="12"/>
      <c r="D93" s="13" t="s">
        <v>70</v>
      </c>
      <c r="E93" s="14">
        <v>100000</v>
      </c>
      <c r="F93" s="14">
        <v>106178</v>
      </c>
      <c r="G93" s="14">
        <f t="shared" si="1"/>
        <v>-6178</v>
      </c>
      <c r="H93" s="14"/>
    </row>
    <row r="94" spans="2:8" x14ac:dyDescent="0.4">
      <c r="B94" s="12"/>
      <c r="C94" s="12"/>
      <c r="D94" s="13" t="s">
        <v>71</v>
      </c>
      <c r="E94" s="14">
        <v>250000</v>
      </c>
      <c r="F94" s="14">
        <v>200880</v>
      </c>
      <c r="G94" s="14">
        <f t="shared" si="1"/>
        <v>49120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/>
      <c r="G96" s="14">
        <f t="shared" si="1"/>
        <v>0</v>
      </c>
      <c r="H96" s="14"/>
    </row>
    <row r="97" spans="2:8" x14ac:dyDescent="0.4">
      <c r="B97" s="12"/>
      <c r="C97" s="12"/>
      <c r="D97" s="13" t="s">
        <v>89</v>
      </c>
      <c r="E97" s="14">
        <v>350000</v>
      </c>
      <c r="F97" s="14">
        <v>459041</v>
      </c>
      <c r="G97" s="14">
        <f t="shared" si="1"/>
        <v>-109041</v>
      </c>
      <c r="H97" s="14"/>
    </row>
    <row r="98" spans="2:8" x14ac:dyDescent="0.4">
      <c r="B98" s="12"/>
      <c r="C98" s="12"/>
      <c r="D98" s="13" t="s">
        <v>90</v>
      </c>
      <c r="E98" s="14">
        <v>10000</v>
      </c>
      <c r="F98" s="14"/>
      <c r="G98" s="14">
        <f t="shared" si="1"/>
        <v>10000</v>
      </c>
      <c r="H98" s="14"/>
    </row>
    <row r="99" spans="2:8" x14ac:dyDescent="0.4">
      <c r="B99" s="12"/>
      <c r="C99" s="12"/>
      <c r="D99" s="13" t="s">
        <v>91</v>
      </c>
      <c r="E99" s="14">
        <v>10000</v>
      </c>
      <c r="F99" s="14">
        <v>9300</v>
      </c>
      <c r="G99" s="14">
        <f t="shared" si="1"/>
        <v>700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>
        <v>10000</v>
      </c>
      <c r="F101" s="14"/>
      <c r="G101" s="14">
        <f t="shared" si="1"/>
        <v>10000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140001</v>
      </c>
      <c r="G104" s="14">
        <f t="shared" si="1"/>
        <v>-140001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>
        <v>140001</v>
      </c>
      <c r="G106" s="14">
        <f t="shared" si="1"/>
        <v>-140001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47230000</v>
      </c>
      <c r="F109" s="17">
        <f>+F55+F63+F78+F102+F103+F104+F107</f>
        <v>47314761</v>
      </c>
      <c r="G109" s="17">
        <f t="shared" si="1"/>
        <v>-84761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1147600</v>
      </c>
      <c r="F110" s="20">
        <f xml:space="preserve"> +F54 - F109</f>
        <v>-3110476</v>
      </c>
      <c r="G110" s="20">
        <f t="shared" si="1"/>
        <v>4258076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0</v>
      </c>
      <c r="G117" s="14">
        <f t="shared" si="1"/>
        <v>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/>
      <c r="G121" s="14">
        <f t="shared" si="1"/>
        <v>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0</v>
      </c>
      <c r="G124" s="17">
        <f t="shared" si="1"/>
        <v>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0</v>
      </c>
      <c r="G125" s="20">
        <f t="shared" si="1"/>
        <v>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320000</v>
      </c>
      <c r="G126" s="14">
        <f t="shared" si="1"/>
        <v>-320000</v>
      </c>
      <c r="H126" s="14"/>
    </row>
    <row r="127" spans="2:8" x14ac:dyDescent="0.4">
      <c r="B127" s="12"/>
      <c r="C127" s="12"/>
      <c r="D127" s="13" t="s">
        <v>119</v>
      </c>
      <c r="E127" s="14"/>
      <c r="F127" s="14">
        <v>320000</v>
      </c>
      <c r="G127" s="14">
        <f t="shared" si="1"/>
        <v>-320000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/>
      <c r="G131" s="14">
        <f t="shared" si="1"/>
        <v>0</v>
      </c>
      <c r="H131" s="14"/>
    </row>
    <row r="132" spans="2:8" x14ac:dyDescent="0.4">
      <c r="B132" s="12"/>
      <c r="C132" s="12"/>
      <c r="D132" s="13" t="s">
        <v>124</v>
      </c>
      <c r="E132" s="14"/>
      <c r="F132" s="14">
        <v>24697409</v>
      </c>
      <c r="G132" s="14">
        <f t="shared" si="1"/>
        <v>-24697409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0</v>
      </c>
      <c r="F135" s="17">
        <f>+F126+F131+F132+F133</f>
        <v>25017409</v>
      </c>
      <c r="G135" s="17">
        <f t="shared" ref="G135:G146" si="2">E135-F135</f>
        <v>-25017409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/>
      <c r="F142" s="23"/>
      <c r="G142" s="23">
        <f t="shared" si="2"/>
        <v>0</v>
      </c>
      <c r="H142" s="23"/>
    </row>
    <row r="143" spans="2:8" x14ac:dyDescent="0.4">
      <c r="B143" s="12"/>
      <c r="C143" s="12"/>
      <c r="D143" s="22" t="s">
        <v>135</v>
      </c>
      <c r="E143" s="23">
        <v>867000</v>
      </c>
      <c r="F143" s="23">
        <v>35068794</v>
      </c>
      <c r="G143" s="23">
        <f t="shared" si="2"/>
        <v>-34201794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867000</v>
      </c>
      <c r="F145" s="25">
        <f>+F136+F137+F142+F143+F144</f>
        <v>35068794</v>
      </c>
      <c r="G145" s="25">
        <f t="shared" si="2"/>
        <v>-34201794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-867000</v>
      </c>
      <c r="F146" s="20">
        <f xml:space="preserve"> +F135 - F145</f>
        <v>-10051385</v>
      </c>
      <c r="G146" s="20">
        <f t="shared" si="2"/>
        <v>9184385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280600</v>
      </c>
      <c r="F149" s="20">
        <f xml:space="preserve"> +F110 +F125 +F146 - (F147 + F148)</f>
        <v>-13161861</v>
      </c>
      <c r="G149" s="20">
        <f t="shared" ref="G149:G151" si="3">E149-F149</f>
        <v>13442461</v>
      </c>
      <c r="H149" s="20"/>
    </row>
    <row r="150" spans="2:8" x14ac:dyDescent="0.4">
      <c r="B150" s="21" t="s">
        <v>141</v>
      </c>
      <c r="C150" s="18"/>
      <c r="D150" s="19"/>
      <c r="E150" s="20"/>
      <c r="F150" s="20">
        <v>29147583</v>
      </c>
      <c r="G150" s="20">
        <f t="shared" si="3"/>
        <v>-29147583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280600</v>
      </c>
      <c r="F151" s="20">
        <f xml:space="preserve"> +F149 +F150</f>
        <v>15985722</v>
      </c>
      <c r="G151" s="20">
        <f t="shared" si="3"/>
        <v>-15705122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5EC1-3C8B-4C2C-9656-F62099D86418}">
  <sheetPr>
    <pageSetUpPr fitToPage="1"/>
  </sheetPr>
  <dimension ref="B1:H161"/>
  <sheetViews>
    <sheetView showGridLines="0" tabSelected="1" workbookViewId="0"/>
  </sheetViews>
  <sheetFormatPr defaultRowHeight="18.75" x14ac:dyDescent="0.4"/>
  <cols>
    <col min="1" max="3" width="2.875" customWidth="1"/>
    <col min="4" max="4" width="53" customWidth="1"/>
    <col min="5" max="8" width="20.75" customWidth="1"/>
  </cols>
  <sheetData>
    <row r="1" spans="2:8" ht="21" x14ac:dyDescent="0.4">
      <c r="B1" s="1"/>
      <c r="C1" s="1"/>
      <c r="D1" s="1"/>
      <c r="E1" s="2"/>
      <c r="F1" s="2"/>
      <c r="G1" s="3"/>
      <c r="H1" s="3" t="s">
        <v>0</v>
      </c>
    </row>
    <row r="2" spans="2:8" ht="21" x14ac:dyDescent="0.4">
      <c r="B2" s="4" t="s">
        <v>150</v>
      </c>
      <c r="C2" s="4"/>
      <c r="D2" s="4"/>
      <c r="E2" s="4"/>
      <c r="F2" s="4"/>
      <c r="G2" s="4"/>
      <c r="H2" s="4"/>
    </row>
    <row r="3" spans="2:8" ht="21" x14ac:dyDescent="0.4">
      <c r="B3" s="5" t="s">
        <v>2</v>
      </c>
      <c r="C3" s="5"/>
      <c r="D3" s="5"/>
      <c r="E3" s="5"/>
      <c r="F3" s="5"/>
      <c r="G3" s="5"/>
      <c r="H3" s="5"/>
    </row>
    <row r="4" spans="2:8" x14ac:dyDescent="0.4">
      <c r="B4" s="6"/>
      <c r="C4" s="6"/>
      <c r="D4" s="6"/>
      <c r="E4" s="6"/>
      <c r="F4" s="2"/>
      <c r="G4" s="2"/>
      <c r="H4" s="6" t="s">
        <v>3</v>
      </c>
    </row>
    <row r="5" spans="2:8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</row>
    <row r="6" spans="2:8" x14ac:dyDescent="0.4">
      <c r="B6" s="9" t="s">
        <v>9</v>
      </c>
      <c r="C6" s="9" t="s">
        <v>10</v>
      </c>
      <c r="D6" s="10" t="s">
        <v>11</v>
      </c>
      <c r="E6" s="11">
        <f>+E7+E11+E17+E24+E27+E34</f>
        <v>0</v>
      </c>
      <c r="F6" s="11">
        <f>+F7+F11+F17+F24+F27+F34</f>
        <v>0</v>
      </c>
      <c r="G6" s="11">
        <f>E6-F6</f>
        <v>0</v>
      </c>
      <c r="H6" s="11"/>
    </row>
    <row r="7" spans="2:8" x14ac:dyDescent="0.4">
      <c r="B7" s="12"/>
      <c r="C7" s="12"/>
      <c r="D7" s="13" t="s">
        <v>12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  <c r="H7" s="14"/>
    </row>
    <row r="8" spans="2:8" x14ac:dyDescent="0.4">
      <c r="B8" s="12"/>
      <c r="C8" s="12"/>
      <c r="D8" s="13" t="s">
        <v>13</v>
      </c>
      <c r="E8" s="14"/>
      <c r="F8" s="14"/>
      <c r="G8" s="14">
        <f t="shared" si="0"/>
        <v>0</v>
      </c>
      <c r="H8" s="14"/>
    </row>
    <row r="9" spans="2:8" x14ac:dyDescent="0.4">
      <c r="B9" s="12"/>
      <c r="C9" s="12"/>
      <c r="D9" s="13" t="s">
        <v>14</v>
      </c>
      <c r="E9" s="14"/>
      <c r="F9" s="14"/>
      <c r="G9" s="14">
        <f t="shared" si="0"/>
        <v>0</v>
      </c>
      <c r="H9" s="14"/>
    </row>
    <row r="10" spans="2:8" x14ac:dyDescent="0.4">
      <c r="B10" s="12"/>
      <c r="C10" s="12"/>
      <c r="D10" s="13" t="s">
        <v>15</v>
      </c>
      <c r="E10" s="14"/>
      <c r="F10" s="14"/>
      <c r="G10" s="14">
        <f t="shared" si="0"/>
        <v>0</v>
      </c>
      <c r="H10" s="14"/>
    </row>
    <row r="11" spans="2:8" x14ac:dyDescent="0.4">
      <c r="B11" s="12"/>
      <c r="C11" s="12"/>
      <c r="D11" s="13" t="s">
        <v>16</v>
      </c>
      <c r="E11" s="14">
        <f>+E12+E13+E14+E15+E16</f>
        <v>0</v>
      </c>
      <c r="F11" s="14">
        <f>+F12+F13+F14+F15+F16</f>
        <v>0</v>
      </c>
      <c r="G11" s="14">
        <f t="shared" si="0"/>
        <v>0</v>
      </c>
      <c r="H11" s="14"/>
    </row>
    <row r="12" spans="2:8" x14ac:dyDescent="0.4">
      <c r="B12" s="12"/>
      <c r="C12" s="12"/>
      <c r="D12" s="13" t="s">
        <v>13</v>
      </c>
      <c r="E12" s="14"/>
      <c r="F12" s="14"/>
      <c r="G12" s="14">
        <f t="shared" si="0"/>
        <v>0</v>
      </c>
      <c r="H12" s="14"/>
    </row>
    <row r="13" spans="2:8" x14ac:dyDescent="0.4">
      <c r="B13" s="12"/>
      <c r="C13" s="12"/>
      <c r="D13" s="13" t="s">
        <v>17</v>
      </c>
      <c r="E13" s="14"/>
      <c r="F13" s="14"/>
      <c r="G13" s="14">
        <f t="shared" si="0"/>
        <v>0</v>
      </c>
      <c r="H13" s="14"/>
    </row>
    <row r="14" spans="2:8" x14ac:dyDescent="0.4">
      <c r="B14" s="12"/>
      <c r="C14" s="12"/>
      <c r="D14" s="13" t="s">
        <v>18</v>
      </c>
      <c r="E14" s="14"/>
      <c r="F14" s="14"/>
      <c r="G14" s="14">
        <f t="shared" si="0"/>
        <v>0</v>
      </c>
      <c r="H14" s="14"/>
    </row>
    <row r="15" spans="2:8" x14ac:dyDescent="0.4">
      <c r="B15" s="12"/>
      <c r="C15" s="12"/>
      <c r="D15" s="13" t="s">
        <v>19</v>
      </c>
      <c r="E15" s="14"/>
      <c r="F15" s="14"/>
      <c r="G15" s="14">
        <f t="shared" si="0"/>
        <v>0</v>
      </c>
      <c r="H15" s="14"/>
    </row>
    <row r="16" spans="2:8" x14ac:dyDescent="0.4">
      <c r="B16" s="12"/>
      <c r="C16" s="12"/>
      <c r="D16" s="13" t="s">
        <v>20</v>
      </c>
      <c r="E16" s="14"/>
      <c r="F16" s="14"/>
      <c r="G16" s="14">
        <f t="shared" si="0"/>
        <v>0</v>
      </c>
      <c r="H16" s="14"/>
    </row>
    <row r="17" spans="2:8" x14ac:dyDescent="0.4">
      <c r="B17" s="12"/>
      <c r="C17" s="12"/>
      <c r="D17" s="13" t="s">
        <v>21</v>
      </c>
      <c r="E17" s="14">
        <f>+E18+E19+E20+E21+E22+E23</f>
        <v>0</v>
      </c>
      <c r="F17" s="14">
        <f>+F18+F19+F20+F21+F22+F23</f>
        <v>0</v>
      </c>
      <c r="G17" s="14">
        <f t="shared" si="0"/>
        <v>0</v>
      </c>
      <c r="H17" s="14"/>
    </row>
    <row r="18" spans="2:8" x14ac:dyDescent="0.4">
      <c r="B18" s="12"/>
      <c r="C18" s="12"/>
      <c r="D18" s="13" t="s">
        <v>13</v>
      </c>
      <c r="E18" s="14"/>
      <c r="F18" s="14"/>
      <c r="G18" s="14">
        <f t="shared" si="0"/>
        <v>0</v>
      </c>
      <c r="H18" s="14"/>
    </row>
    <row r="19" spans="2:8" x14ac:dyDescent="0.4">
      <c r="B19" s="12"/>
      <c r="C19" s="12"/>
      <c r="D19" s="13" t="s">
        <v>22</v>
      </c>
      <c r="E19" s="14"/>
      <c r="F19" s="14"/>
      <c r="G19" s="14">
        <f t="shared" si="0"/>
        <v>0</v>
      </c>
      <c r="H19" s="14"/>
    </row>
    <row r="20" spans="2:8" x14ac:dyDescent="0.4">
      <c r="B20" s="12"/>
      <c r="C20" s="12"/>
      <c r="D20" s="13" t="s">
        <v>17</v>
      </c>
      <c r="E20" s="14"/>
      <c r="F20" s="14"/>
      <c r="G20" s="14">
        <f t="shared" si="0"/>
        <v>0</v>
      </c>
      <c r="H20" s="14"/>
    </row>
    <row r="21" spans="2:8" x14ac:dyDescent="0.4">
      <c r="B21" s="12"/>
      <c r="C21" s="12"/>
      <c r="D21" s="13" t="s">
        <v>18</v>
      </c>
      <c r="E21" s="14"/>
      <c r="F21" s="14"/>
      <c r="G21" s="14">
        <f t="shared" si="0"/>
        <v>0</v>
      </c>
      <c r="H21" s="14"/>
    </row>
    <row r="22" spans="2:8" x14ac:dyDescent="0.4">
      <c r="B22" s="12"/>
      <c r="C22" s="12"/>
      <c r="D22" s="13" t="s">
        <v>19</v>
      </c>
      <c r="E22" s="14"/>
      <c r="F22" s="14"/>
      <c r="G22" s="14">
        <f t="shared" si="0"/>
        <v>0</v>
      </c>
      <c r="H22" s="14"/>
    </row>
    <row r="23" spans="2:8" x14ac:dyDescent="0.4">
      <c r="B23" s="12"/>
      <c r="C23" s="12"/>
      <c r="D23" s="13" t="s">
        <v>20</v>
      </c>
      <c r="E23" s="14"/>
      <c r="F23" s="14"/>
      <c r="G23" s="14">
        <f t="shared" si="0"/>
        <v>0</v>
      </c>
      <c r="H23" s="14"/>
    </row>
    <row r="24" spans="2:8" x14ac:dyDescent="0.4">
      <c r="B24" s="12"/>
      <c r="C24" s="12"/>
      <c r="D24" s="13" t="s">
        <v>23</v>
      </c>
      <c r="E24" s="14">
        <f>+E25+E26</f>
        <v>0</v>
      </c>
      <c r="F24" s="14">
        <f>+F25+F26</f>
        <v>0</v>
      </c>
      <c r="G24" s="14">
        <f t="shared" si="0"/>
        <v>0</v>
      </c>
      <c r="H24" s="14"/>
    </row>
    <row r="25" spans="2:8" x14ac:dyDescent="0.4">
      <c r="B25" s="12"/>
      <c r="C25" s="12"/>
      <c r="D25" s="13" t="s">
        <v>24</v>
      </c>
      <c r="E25" s="14"/>
      <c r="F25" s="14"/>
      <c r="G25" s="14">
        <f t="shared" si="0"/>
        <v>0</v>
      </c>
      <c r="H25" s="14"/>
    </row>
    <row r="26" spans="2:8" x14ac:dyDescent="0.4">
      <c r="B26" s="12"/>
      <c r="C26" s="12"/>
      <c r="D26" s="13" t="s">
        <v>25</v>
      </c>
      <c r="E26" s="14"/>
      <c r="F26" s="14"/>
      <c r="G26" s="14">
        <f t="shared" si="0"/>
        <v>0</v>
      </c>
      <c r="H26" s="14"/>
    </row>
    <row r="27" spans="2:8" x14ac:dyDescent="0.4">
      <c r="B27" s="12"/>
      <c r="C27" s="12"/>
      <c r="D27" s="13" t="s">
        <v>26</v>
      </c>
      <c r="E27" s="14">
        <f>+E28+E29+E30+E31+E32+E33</f>
        <v>0</v>
      </c>
      <c r="F27" s="14">
        <f>+F28+F29+F30+F31+F32+F33</f>
        <v>0</v>
      </c>
      <c r="G27" s="14">
        <f t="shared" si="0"/>
        <v>0</v>
      </c>
      <c r="H27" s="14"/>
    </row>
    <row r="28" spans="2:8" x14ac:dyDescent="0.4">
      <c r="B28" s="12"/>
      <c r="C28" s="12"/>
      <c r="D28" s="13" t="s">
        <v>27</v>
      </c>
      <c r="E28" s="14"/>
      <c r="F28" s="14"/>
      <c r="G28" s="14">
        <f t="shared" si="0"/>
        <v>0</v>
      </c>
      <c r="H28" s="14"/>
    </row>
    <row r="29" spans="2:8" x14ac:dyDescent="0.4">
      <c r="B29" s="12"/>
      <c r="C29" s="12"/>
      <c r="D29" s="13" t="s">
        <v>28</v>
      </c>
      <c r="E29" s="14"/>
      <c r="F29" s="14"/>
      <c r="G29" s="14">
        <f t="shared" si="0"/>
        <v>0</v>
      </c>
      <c r="H29" s="14"/>
    </row>
    <row r="30" spans="2:8" x14ac:dyDescent="0.4">
      <c r="B30" s="12"/>
      <c r="C30" s="12"/>
      <c r="D30" s="13" t="s">
        <v>29</v>
      </c>
      <c r="E30" s="14"/>
      <c r="F30" s="14"/>
      <c r="G30" s="14">
        <f t="shared" si="0"/>
        <v>0</v>
      </c>
      <c r="H30" s="14"/>
    </row>
    <row r="31" spans="2:8" x14ac:dyDescent="0.4">
      <c r="B31" s="12"/>
      <c r="C31" s="12"/>
      <c r="D31" s="13" t="s">
        <v>30</v>
      </c>
      <c r="E31" s="14"/>
      <c r="F31" s="14"/>
      <c r="G31" s="14">
        <f t="shared" si="0"/>
        <v>0</v>
      </c>
      <c r="H31" s="14"/>
    </row>
    <row r="32" spans="2:8" x14ac:dyDescent="0.4">
      <c r="B32" s="12"/>
      <c r="C32" s="12"/>
      <c r="D32" s="13" t="s">
        <v>31</v>
      </c>
      <c r="E32" s="14"/>
      <c r="F32" s="14"/>
      <c r="G32" s="14">
        <f t="shared" si="0"/>
        <v>0</v>
      </c>
      <c r="H32" s="14"/>
    </row>
    <row r="33" spans="2:8" x14ac:dyDescent="0.4">
      <c r="B33" s="12"/>
      <c r="C33" s="12"/>
      <c r="D33" s="13" t="s">
        <v>32</v>
      </c>
      <c r="E33" s="14"/>
      <c r="F33" s="14"/>
      <c r="G33" s="14">
        <f t="shared" si="0"/>
        <v>0</v>
      </c>
      <c r="H33" s="14"/>
    </row>
    <row r="34" spans="2:8" x14ac:dyDescent="0.4">
      <c r="B34" s="12"/>
      <c r="C34" s="12"/>
      <c r="D34" s="13" t="s">
        <v>33</v>
      </c>
      <c r="E34" s="14">
        <f>+E35+E36+E37+E38+E39+E40</f>
        <v>0</v>
      </c>
      <c r="F34" s="14">
        <f>+F35+F36+F37+F38+F39+F40</f>
        <v>0</v>
      </c>
      <c r="G34" s="14">
        <f t="shared" si="0"/>
        <v>0</v>
      </c>
      <c r="H34" s="14"/>
    </row>
    <row r="35" spans="2:8" x14ac:dyDescent="0.4">
      <c r="B35" s="12"/>
      <c r="C35" s="12"/>
      <c r="D35" s="13" t="s">
        <v>34</v>
      </c>
      <c r="E35" s="14"/>
      <c r="F35" s="14"/>
      <c r="G35" s="14">
        <f t="shared" si="0"/>
        <v>0</v>
      </c>
      <c r="H35" s="14"/>
    </row>
    <row r="36" spans="2:8" x14ac:dyDescent="0.4">
      <c r="B36" s="12"/>
      <c r="C36" s="12"/>
      <c r="D36" s="13" t="s">
        <v>35</v>
      </c>
      <c r="E36" s="14"/>
      <c r="F36" s="14"/>
      <c r="G36" s="14">
        <f t="shared" si="0"/>
        <v>0</v>
      </c>
      <c r="H36" s="14"/>
    </row>
    <row r="37" spans="2:8" x14ac:dyDescent="0.4">
      <c r="B37" s="12"/>
      <c r="C37" s="12"/>
      <c r="D37" s="13" t="s">
        <v>36</v>
      </c>
      <c r="E37" s="14"/>
      <c r="F37" s="14"/>
      <c r="G37" s="14">
        <f t="shared" si="0"/>
        <v>0</v>
      </c>
      <c r="H37" s="14"/>
    </row>
    <row r="38" spans="2:8" x14ac:dyDescent="0.4">
      <c r="B38" s="12"/>
      <c r="C38" s="12"/>
      <c r="D38" s="13" t="s">
        <v>37</v>
      </c>
      <c r="E38" s="14"/>
      <c r="F38" s="14"/>
      <c r="G38" s="14">
        <f t="shared" si="0"/>
        <v>0</v>
      </c>
      <c r="H38" s="14"/>
    </row>
    <row r="39" spans="2:8" x14ac:dyDescent="0.4">
      <c r="B39" s="12"/>
      <c r="C39" s="12"/>
      <c r="D39" s="13" t="s">
        <v>38</v>
      </c>
      <c r="E39" s="14"/>
      <c r="F39" s="14"/>
      <c r="G39" s="14">
        <f t="shared" si="0"/>
        <v>0</v>
      </c>
      <c r="H39" s="14"/>
    </row>
    <row r="40" spans="2:8" x14ac:dyDescent="0.4">
      <c r="B40" s="12"/>
      <c r="C40" s="12"/>
      <c r="D40" s="13" t="s">
        <v>39</v>
      </c>
      <c r="E40" s="14"/>
      <c r="F40" s="14"/>
      <c r="G40" s="14">
        <f t="shared" si="0"/>
        <v>0</v>
      </c>
      <c r="H40" s="14"/>
    </row>
    <row r="41" spans="2:8" x14ac:dyDescent="0.4">
      <c r="B41" s="12"/>
      <c r="C41" s="12"/>
      <c r="D41" s="13" t="s">
        <v>40</v>
      </c>
      <c r="E41" s="14">
        <f>+E42</f>
        <v>0</v>
      </c>
      <c r="F41" s="14">
        <f>+F42</f>
        <v>0</v>
      </c>
      <c r="G41" s="14">
        <f t="shared" si="0"/>
        <v>0</v>
      </c>
      <c r="H41" s="14"/>
    </row>
    <row r="42" spans="2:8" x14ac:dyDescent="0.4">
      <c r="B42" s="12"/>
      <c r="C42" s="12"/>
      <c r="D42" s="13" t="s">
        <v>41</v>
      </c>
      <c r="E42" s="14">
        <f>+E43+E44+E45+E46+E47</f>
        <v>0</v>
      </c>
      <c r="F42" s="14">
        <f>+F43+F44+F45+F46+F47</f>
        <v>0</v>
      </c>
      <c r="G42" s="14">
        <f t="shared" si="0"/>
        <v>0</v>
      </c>
      <c r="H42" s="14"/>
    </row>
    <row r="43" spans="2:8" x14ac:dyDescent="0.4">
      <c r="B43" s="12"/>
      <c r="C43" s="12"/>
      <c r="D43" s="13" t="s">
        <v>42</v>
      </c>
      <c r="E43" s="14"/>
      <c r="F43" s="14"/>
      <c r="G43" s="14">
        <f t="shared" si="0"/>
        <v>0</v>
      </c>
      <c r="H43" s="14"/>
    </row>
    <row r="44" spans="2:8" x14ac:dyDescent="0.4">
      <c r="B44" s="12"/>
      <c r="C44" s="12"/>
      <c r="D44" s="13" t="s">
        <v>32</v>
      </c>
      <c r="E44" s="14"/>
      <c r="F44" s="14"/>
      <c r="G44" s="14">
        <f t="shared" si="0"/>
        <v>0</v>
      </c>
      <c r="H44" s="14"/>
    </row>
    <row r="45" spans="2:8" x14ac:dyDescent="0.4">
      <c r="B45" s="12"/>
      <c r="C45" s="12"/>
      <c r="D45" s="13" t="s">
        <v>34</v>
      </c>
      <c r="E45" s="14"/>
      <c r="F45" s="14"/>
      <c r="G45" s="14">
        <f t="shared" si="0"/>
        <v>0</v>
      </c>
      <c r="H45" s="14"/>
    </row>
    <row r="46" spans="2:8" x14ac:dyDescent="0.4">
      <c r="B46" s="12"/>
      <c r="C46" s="12"/>
      <c r="D46" s="13" t="s">
        <v>35</v>
      </c>
      <c r="E46" s="14"/>
      <c r="F46" s="14"/>
      <c r="G46" s="14">
        <f t="shared" si="0"/>
        <v>0</v>
      </c>
      <c r="H46" s="14"/>
    </row>
    <row r="47" spans="2:8" x14ac:dyDescent="0.4">
      <c r="B47" s="12"/>
      <c r="C47" s="12"/>
      <c r="D47" s="13" t="s">
        <v>39</v>
      </c>
      <c r="E47" s="14"/>
      <c r="F47" s="14"/>
      <c r="G47" s="14">
        <f t="shared" si="0"/>
        <v>0</v>
      </c>
      <c r="H47" s="14"/>
    </row>
    <row r="48" spans="2:8" x14ac:dyDescent="0.4">
      <c r="B48" s="12"/>
      <c r="C48" s="12"/>
      <c r="D48" s="13" t="s">
        <v>43</v>
      </c>
      <c r="E48" s="14"/>
      <c r="F48" s="14"/>
      <c r="G48" s="14">
        <f t="shared" si="0"/>
        <v>0</v>
      </c>
      <c r="H48" s="14"/>
    </row>
    <row r="49" spans="2:8" x14ac:dyDescent="0.4">
      <c r="B49" s="12"/>
      <c r="C49" s="12"/>
      <c r="D49" s="13" t="s">
        <v>44</v>
      </c>
      <c r="E49" s="14"/>
      <c r="F49" s="14"/>
      <c r="G49" s="14">
        <f t="shared" si="0"/>
        <v>0</v>
      </c>
      <c r="H49" s="14"/>
    </row>
    <row r="50" spans="2:8" x14ac:dyDescent="0.4">
      <c r="B50" s="12"/>
      <c r="C50" s="12"/>
      <c r="D50" s="13" t="s">
        <v>45</v>
      </c>
      <c r="E50" s="14">
        <f>+E51+E52+E53</f>
        <v>500000</v>
      </c>
      <c r="F50" s="14">
        <f>+F51+F52+F53</f>
        <v>670000</v>
      </c>
      <c r="G50" s="14">
        <f t="shared" si="0"/>
        <v>-170000</v>
      </c>
      <c r="H50" s="14"/>
    </row>
    <row r="51" spans="2:8" x14ac:dyDescent="0.4">
      <c r="B51" s="12"/>
      <c r="C51" s="12"/>
      <c r="D51" s="13" t="s">
        <v>46</v>
      </c>
      <c r="E51" s="14"/>
      <c r="F51" s="14"/>
      <c r="G51" s="14">
        <f t="shared" si="0"/>
        <v>0</v>
      </c>
      <c r="H51" s="14"/>
    </row>
    <row r="52" spans="2:8" x14ac:dyDescent="0.4">
      <c r="B52" s="12"/>
      <c r="C52" s="12"/>
      <c r="D52" s="13" t="s">
        <v>47</v>
      </c>
      <c r="E52" s="14"/>
      <c r="F52" s="14"/>
      <c r="G52" s="14">
        <f t="shared" si="0"/>
        <v>0</v>
      </c>
      <c r="H52" s="14"/>
    </row>
    <row r="53" spans="2:8" x14ac:dyDescent="0.4">
      <c r="B53" s="12"/>
      <c r="C53" s="12"/>
      <c r="D53" s="13" t="s">
        <v>48</v>
      </c>
      <c r="E53" s="14">
        <v>500000</v>
      </c>
      <c r="F53" s="14">
        <v>670000</v>
      </c>
      <c r="G53" s="14">
        <f t="shared" si="0"/>
        <v>-170000</v>
      </c>
      <c r="H53" s="14"/>
    </row>
    <row r="54" spans="2:8" x14ac:dyDescent="0.4">
      <c r="B54" s="12"/>
      <c r="C54" s="15"/>
      <c r="D54" s="16" t="s">
        <v>49</v>
      </c>
      <c r="E54" s="17">
        <f>+E6+E41+E48+E49+E50</f>
        <v>500000</v>
      </c>
      <c r="F54" s="17">
        <f>+F6+F41+F48+F49+F50</f>
        <v>670000</v>
      </c>
      <c r="G54" s="17">
        <f t="shared" si="0"/>
        <v>-170000</v>
      </c>
      <c r="H54" s="17"/>
    </row>
    <row r="55" spans="2:8" x14ac:dyDescent="0.4">
      <c r="B55" s="12"/>
      <c r="C55" s="9" t="s">
        <v>50</v>
      </c>
      <c r="D55" s="13" t="s">
        <v>51</v>
      </c>
      <c r="E55" s="14">
        <f>+E56+E57+E58+E59+E60+E61+E62</f>
        <v>0</v>
      </c>
      <c r="F55" s="14">
        <f>+F56+F57+F58+F59+F60+F61+F62</f>
        <v>0</v>
      </c>
      <c r="G55" s="14">
        <f t="shared" si="0"/>
        <v>0</v>
      </c>
      <c r="H55" s="14"/>
    </row>
    <row r="56" spans="2:8" x14ac:dyDescent="0.4">
      <c r="B56" s="12"/>
      <c r="C56" s="12"/>
      <c r="D56" s="13" t="s">
        <v>52</v>
      </c>
      <c r="E56" s="14"/>
      <c r="F56" s="14"/>
      <c r="G56" s="14">
        <f t="shared" si="0"/>
        <v>0</v>
      </c>
      <c r="H56" s="14"/>
    </row>
    <row r="57" spans="2:8" x14ac:dyDescent="0.4">
      <c r="B57" s="12"/>
      <c r="C57" s="12"/>
      <c r="D57" s="13" t="s">
        <v>53</v>
      </c>
      <c r="E57" s="14"/>
      <c r="F57" s="14"/>
      <c r="G57" s="14">
        <f t="shared" si="0"/>
        <v>0</v>
      </c>
      <c r="H57" s="14"/>
    </row>
    <row r="58" spans="2:8" x14ac:dyDescent="0.4">
      <c r="B58" s="12"/>
      <c r="C58" s="12"/>
      <c r="D58" s="13" t="s">
        <v>54</v>
      </c>
      <c r="E58" s="14"/>
      <c r="F58" s="14"/>
      <c r="G58" s="14">
        <f t="shared" si="0"/>
        <v>0</v>
      </c>
      <c r="H58" s="14"/>
    </row>
    <row r="59" spans="2:8" x14ac:dyDescent="0.4">
      <c r="B59" s="12"/>
      <c r="C59" s="12"/>
      <c r="D59" s="13" t="s">
        <v>55</v>
      </c>
      <c r="E59" s="14"/>
      <c r="F59" s="14"/>
      <c r="G59" s="14">
        <f t="shared" si="0"/>
        <v>0</v>
      </c>
      <c r="H59" s="14"/>
    </row>
    <row r="60" spans="2:8" x14ac:dyDescent="0.4">
      <c r="B60" s="12"/>
      <c r="C60" s="12"/>
      <c r="D60" s="13" t="s">
        <v>56</v>
      </c>
      <c r="E60" s="14"/>
      <c r="F60" s="14"/>
      <c r="G60" s="14">
        <f t="shared" si="0"/>
        <v>0</v>
      </c>
      <c r="H60" s="14"/>
    </row>
    <row r="61" spans="2:8" x14ac:dyDescent="0.4">
      <c r="B61" s="12"/>
      <c r="C61" s="12"/>
      <c r="D61" s="13" t="s">
        <v>57</v>
      </c>
      <c r="E61" s="14"/>
      <c r="F61" s="14"/>
      <c r="G61" s="14">
        <f t="shared" si="0"/>
        <v>0</v>
      </c>
      <c r="H61" s="14"/>
    </row>
    <row r="62" spans="2:8" x14ac:dyDescent="0.4">
      <c r="B62" s="12"/>
      <c r="C62" s="12"/>
      <c r="D62" s="13" t="s">
        <v>58</v>
      </c>
      <c r="E62" s="14"/>
      <c r="F62" s="14"/>
      <c r="G62" s="14">
        <f t="shared" si="0"/>
        <v>0</v>
      </c>
      <c r="H62" s="14"/>
    </row>
    <row r="63" spans="2:8" x14ac:dyDescent="0.4">
      <c r="B63" s="12"/>
      <c r="C63" s="12"/>
      <c r="D63" s="13" t="s">
        <v>59</v>
      </c>
      <c r="E63" s="14">
        <f>+E64+E65+E66+E67+E68+E69+E70+E71+E72+E73+E74+E75+E76+E77</f>
        <v>0</v>
      </c>
      <c r="F63" s="14">
        <f>+F64+F65+F66+F67+F68+F69+F70+F71+F72+F73+F74+F75+F76+F77</f>
        <v>0</v>
      </c>
      <c r="G63" s="14">
        <f t="shared" si="0"/>
        <v>0</v>
      </c>
      <c r="H63" s="14"/>
    </row>
    <row r="64" spans="2:8" x14ac:dyDescent="0.4">
      <c r="B64" s="12"/>
      <c r="C64" s="12"/>
      <c r="D64" s="13" t="s">
        <v>60</v>
      </c>
      <c r="E64" s="14"/>
      <c r="F64" s="14"/>
      <c r="G64" s="14">
        <f t="shared" si="0"/>
        <v>0</v>
      </c>
      <c r="H64" s="14"/>
    </row>
    <row r="65" spans="2:8" x14ac:dyDescent="0.4">
      <c r="B65" s="12"/>
      <c r="C65" s="12"/>
      <c r="D65" s="13" t="s">
        <v>61</v>
      </c>
      <c r="E65" s="14"/>
      <c r="F65" s="14"/>
      <c r="G65" s="14">
        <f t="shared" si="0"/>
        <v>0</v>
      </c>
      <c r="H65" s="14"/>
    </row>
    <row r="66" spans="2:8" x14ac:dyDescent="0.4">
      <c r="B66" s="12"/>
      <c r="C66" s="12"/>
      <c r="D66" s="13" t="s">
        <v>62</v>
      </c>
      <c r="E66" s="14"/>
      <c r="F66" s="14"/>
      <c r="G66" s="14">
        <f t="shared" si="0"/>
        <v>0</v>
      </c>
      <c r="H66" s="14"/>
    </row>
    <row r="67" spans="2:8" x14ac:dyDescent="0.4">
      <c r="B67" s="12"/>
      <c r="C67" s="12"/>
      <c r="D67" s="13" t="s">
        <v>63</v>
      </c>
      <c r="E67" s="14"/>
      <c r="F67" s="14"/>
      <c r="G67" s="14">
        <f t="shared" si="0"/>
        <v>0</v>
      </c>
      <c r="H67" s="14"/>
    </row>
    <row r="68" spans="2:8" x14ac:dyDescent="0.4">
      <c r="B68" s="12"/>
      <c r="C68" s="12"/>
      <c r="D68" s="13" t="s">
        <v>64</v>
      </c>
      <c r="E68" s="14"/>
      <c r="F68" s="14"/>
      <c r="G68" s="14">
        <f t="shared" si="0"/>
        <v>0</v>
      </c>
      <c r="H68" s="14"/>
    </row>
    <row r="69" spans="2:8" x14ac:dyDescent="0.4">
      <c r="B69" s="12"/>
      <c r="C69" s="12"/>
      <c r="D69" s="13" t="s">
        <v>65</v>
      </c>
      <c r="E69" s="14"/>
      <c r="F69" s="14"/>
      <c r="G69" s="14">
        <f t="shared" si="0"/>
        <v>0</v>
      </c>
      <c r="H69" s="14"/>
    </row>
    <row r="70" spans="2:8" x14ac:dyDescent="0.4">
      <c r="B70" s="12"/>
      <c r="C70" s="12"/>
      <c r="D70" s="13" t="s">
        <v>66</v>
      </c>
      <c r="E70" s="14"/>
      <c r="F70" s="14"/>
      <c r="G70" s="14">
        <f t="shared" si="0"/>
        <v>0</v>
      </c>
      <c r="H70" s="14"/>
    </row>
    <row r="71" spans="2:8" x14ac:dyDescent="0.4">
      <c r="B71" s="12"/>
      <c r="C71" s="12"/>
      <c r="D71" s="13" t="s">
        <v>67</v>
      </c>
      <c r="E71" s="14"/>
      <c r="F71" s="14"/>
      <c r="G71" s="14">
        <f t="shared" ref="G71:G134" si="1">E71-F71</f>
        <v>0</v>
      </c>
      <c r="H71" s="14"/>
    </row>
    <row r="72" spans="2:8" x14ac:dyDescent="0.4">
      <c r="B72" s="12"/>
      <c r="C72" s="12"/>
      <c r="D72" s="13" t="s">
        <v>68</v>
      </c>
      <c r="E72" s="14"/>
      <c r="F72" s="14"/>
      <c r="G72" s="14">
        <f t="shared" si="1"/>
        <v>0</v>
      </c>
      <c r="H72" s="14"/>
    </row>
    <row r="73" spans="2:8" x14ac:dyDescent="0.4">
      <c r="B73" s="12"/>
      <c r="C73" s="12"/>
      <c r="D73" s="13" t="s">
        <v>69</v>
      </c>
      <c r="E73" s="14"/>
      <c r="F73" s="14"/>
      <c r="G73" s="14">
        <f t="shared" si="1"/>
        <v>0</v>
      </c>
      <c r="H73" s="14"/>
    </row>
    <row r="74" spans="2:8" x14ac:dyDescent="0.4">
      <c r="B74" s="12"/>
      <c r="C74" s="12"/>
      <c r="D74" s="13" t="s">
        <v>70</v>
      </c>
      <c r="E74" s="14"/>
      <c r="F74" s="14"/>
      <c r="G74" s="14">
        <f t="shared" si="1"/>
        <v>0</v>
      </c>
      <c r="H74" s="14"/>
    </row>
    <row r="75" spans="2:8" x14ac:dyDescent="0.4">
      <c r="B75" s="12"/>
      <c r="C75" s="12"/>
      <c r="D75" s="13" t="s">
        <v>71</v>
      </c>
      <c r="E75" s="14"/>
      <c r="F75" s="14"/>
      <c r="G75" s="14">
        <f t="shared" si="1"/>
        <v>0</v>
      </c>
      <c r="H75" s="14"/>
    </row>
    <row r="76" spans="2:8" x14ac:dyDescent="0.4">
      <c r="B76" s="12"/>
      <c r="C76" s="12"/>
      <c r="D76" s="13" t="s">
        <v>72</v>
      </c>
      <c r="E76" s="14"/>
      <c r="F76" s="14"/>
      <c r="G76" s="14">
        <f t="shared" si="1"/>
        <v>0</v>
      </c>
      <c r="H76" s="14"/>
    </row>
    <row r="77" spans="2:8" x14ac:dyDescent="0.4">
      <c r="B77" s="12"/>
      <c r="C77" s="12"/>
      <c r="D77" s="13" t="s">
        <v>73</v>
      </c>
      <c r="E77" s="14"/>
      <c r="F77" s="14"/>
      <c r="G77" s="14">
        <f t="shared" si="1"/>
        <v>0</v>
      </c>
      <c r="H77" s="14"/>
    </row>
    <row r="78" spans="2:8" x14ac:dyDescent="0.4">
      <c r="B78" s="12"/>
      <c r="C78" s="12"/>
      <c r="D78" s="13" t="s">
        <v>74</v>
      </c>
      <c r="E78" s="14">
        <f>+E79+E80+E81+E82+E83+E84+E85+E86+E87+E88+E89+E90+E91+E92+E93+E94+E95+E96+E97+E98+E99+E100+E101</f>
        <v>0</v>
      </c>
      <c r="F78" s="14">
        <f>+F79+F80+F81+F82+F83+F84+F85+F86+F87+F88+F89+F90+F91+F92+F93+F94+F95+F96+F97+F98+F99+F100+F101</f>
        <v>2100</v>
      </c>
      <c r="G78" s="14">
        <f t="shared" si="1"/>
        <v>-2100</v>
      </c>
      <c r="H78" s="14"/>
    </row>
    <row r="79" spans="2:8" x14ac:dyDescent="0.4">
      <c r="B79" s="12"/>
      <c r="C79" s="12"/>
      <c r="D79" s="13" t="s">
        <v>75</v>
      </c>
      <c r="E79" s="14"/>
      <c r="F79" s="14"/>
      <c r="G79" s="14">
        <f t="shared" si="1"/>
        <v>0</v>
      </c>
      <c r="H79" s="14"/>
    </row>
    <row r="80" spans="2:8" x14ac:dyDescent="0.4">
      <c r="B80" s="12"/>
      <c r="C80" s="12"/>
      <c r="D80" s="13" t="s">
        <v>76</v>
      </c>
      <c r="E80" s="14"/>
      <c r="F80" s="14"/>
      <c r="G80" s="14">
        <f t="shared" si="1"/>
        <v>0</v>
      </c>
      <c r="H80" s="14"/>
    </row>
    <row r="81" spans="2:8" x14ac:dyDescent="0.4">
      <c r="B81" s="12"/>
      <c r="C81" s="12"/>
      <c r="D81" s="13" t="s">
        <v>77</v>
      </c>
      <c r="E81" s="14"/>
      <c r="F81" s="14"/>
      <c r="G81" s="14">
        <f t="shared" si="1"/>
        <v>0</v>
      </c>
      <c r="H81" s="14"/>
    </row>
    <row r="82" spans="2:8" x14ac:dyDescent="0.4">
      <c r="B82" s="12"/>
      <c r="C82" s="12"/>
      <c r="D82" s="13" t="s">
        <v>78</v>
      </c>
      <c r="E82" s="14"/>
      <c r="F82" s="14">
        <v>1300</v>
      </c>
      <c r="G82" s="14">
        <f t="shared" si="1"/>
        <v>-1300</v>
      </c>
      <c r="H82" s="14"/>
    </row>
    <row r="83" spans="2:8" x14ac:dyDescent="0.4">
      <c r="B83" s="12"/>
      <c r="C83" s="12"/>
      <c r="D83" s="13" t="s">
        <v>79</v>
      </c>
      <c r="E83" s="14"/>
      <c r="F83" s="14"/>
      <c r="G83" s="14">
        <f t="shared" si="1"/>
        <v>0</v>
      </c>
      <c r="H83" s="14"/>
    </row>
    <row r="84" spans="2:8" x14ac:dyDescent="0.4">
      <c r="B84" s="12"/>
      <c r="C84" s="12"/>
      <c r="D84" s="13" t="s">
        <v>80</v>
      </c>
      <c r="E84" s="14"/>
      <c r="F84" s="14"/>
      <c r="G84" s="14">
        <f t="shared" si="1"/>
        <v>0</v>
      </c>
      <c r="H84" s="14"/>
    </row>
    <row r="85" spans="2:8" x14ac:dyDescent="0.4">
      <c r="B85" s="12"/>
      <c r="C85" s="12"/>
      <c r="D85" s="13" t="s">
        <v>67</v>
      </c>
      <c r="E85" s="14"/>
      <c r="F85" s="14"/>
      <c r="G85" s="14">
        <f t="shared" si="1"/>
        <v>0</v>
      </c>
      <c r="H85" s="14"/>
    </row>
    <row r="86" spans="2:8" x14ac:dyDescent="0.4">
      <c r="B86" s="12"/>
      <c r="C86" s="12"/>
      <c r="D86" s="13" t="s">
        <v>68</v>
      </c>
      <c r="E86" s="14"/>
      <c r="F86" s="14"/>
      <c r="G86" s="14">
        <f t="shared" si="1"/>
        <v>0</v>
      </c>
      <c r="H86" s="14"/>
    </row>
    <row r="87" spans="2:8" x14ac:dyDescent="0.4">
      <c r="B87" s="12"/>
      <c r="C87" s="12"/>
      <c r="D87" s="13" t="s">
        <v>81</v>
      </c>
      <c r="E87" s="14"/>
      <c r="F87" s="14"/>
      <c r="G87" s="14">
        <f t="shared" si="1"/>
        <v>0</v>
      </c>
      <c r="H87" s="14"/>
    </row>
    <row r="88" spans="2:8" x14ac:dyDescent="0.4">
      <c r="B88" s="12"/>
      <c r="C88" s="12"/>
      <c r="D88" s="13" t="s">
        <v>82</v>
      </c>
      <c r="E88" s="14"/>
      <c r="F88" s="14"/>
      <c r="G88" s="14">
        <f t="shared" si="1"/>
        <v>0</v>
      </c>
      <c r="H88" s="14"/>
    </row>
    <row r="89" spans="2:8" x14ac:dyDescent="0.4">
      <c r="B89" s="12"/>
      <c r="C89" s="12"/>
      <c r="D89" s="13" t="s">
        <v>83</v>
      </c>
      <c r="E89" s="14"/>
      <c r="F89" s="14"/>
      <c r="G89" s="14">
        <f t="shared" si="1"/>
        <v>0</v>
      </c>
      <c r="H89" s="14"/>
    </row>
    <row r="90" spans="2:8" x14ac:dyDescent="0.4">
      <c r="B90" s="12"/>
      <c r="C90" s="12"/>
      <c r="D90" s="13" t="s">
        <v>84</v>
      </c>
      <c r="E90" s="14"/>
      <c r="F90" s="14"/>
      <c r="G90" s="14">
        <f t="shared" si="1"/>
        <v>0</v>
      </c>
      <c r="H90" s="14"/>
    </row>
    <row r="91" spans="2:8" x14ac:dyDescent="0.4">
      <c r="B91" s="12"/>
      <c r="C91" s="12"/>
      <c r="D91" s="13" t="s">
        <v>85</v>
      </c>
      <c r="E91" s="14"/>
      <c r="F91" s="14"/>
      <c r="G91" s="14">
        <f t="shared" si="1"/>
        <v>0</v>
      </c>
      <c r="H91" s="14"/>
    </row>
    <row r="92" spans="2:8" x14ac:dyDescent="0.4">
      <c r="B92" s="12"/>
      <c r="C92" s="12"/>
      <c r="D92" s="13" t="s">
        <v>86</v>
      </c>
      <c r="E92" s="14"/>
      <c r="F92" s="14"/>
      <c r="G92" s="14">
        <f t="shared" si="1"/>
        <v>0</v>
      </c>
      <c r="H92" s="14"/>
    </row>
    <row r="93" spans="2:8" x14ac:dyDescent="0.4">
      <c r="B93" s="12"/>
      <c r="C93" s="12"/>
      <c r="D93" s="13" t="s">
        <v>70</v>
      </c>
      <c r="E93" s="14"/>
      <c r="F93" s="14"/>
      <c r="G93" s="14">
        <f t="shared" si="1"/>
        <v>0</v>
      </c>
      <c r="H93" s="14"/>
    </row>
    <row r="94" spans="2:8" x14ac:dyDescent="0.4">
      <c r="B94" s="12"/>
      <c r="C94" s="12"/>
      <c r="D94" s="13" t="s">
        <v>71</v>
      </c>
      <c r="E94" s="14"/>
      <c r="F94" s="14"/>
      <c r="G94" s="14">
        <f t="shared" si="1"/>
        <v>0</v>
      </c>
      <c r="H94" s="14"/>
    </row>
    <row r="95" spans="2:8" x14ac:dyDescent="0.4">
      <c r="B95" s="12"/>
      <c r="C95" s="12"/>
      <c r="D95" s="13" t="s">
        <v>87</v>
      </c>
      <c r="E95" s="14"/>
      <c r="F95" s="14"/>
      <c r="G95" s="14">
        <f t="shared" si="1"/>
        <v>0</v>
      </c>
      <c r="H95" s="14"/>
    </row>
    <row r="96" spans="2:8" x14ac:dyDescent="0.4">
      <c r="B96" s="12"/>
      <c r="C96" s="12"/>
      <c r="D96" s="13" t="s">
        <v>88</v>
      </c>
      <c r="E96" s="14"/>
      <c r="F96" s="14">
        <v>800</v>
      </c>
      <c r="G96" s="14">
        <f t="shared" si="1"/>
        <v>-800</v>
      </c>
      <c r="H96" s="14"/>
    </row>
    <row r="97" spans="2:8" x14ac:dyDescent="0.4">
      <c r="B97" s="12"/>
      <c r="C97" s="12"/>
      <c r="D97" s="13" t="s">
        <v>89</v>
      </c>
      <c r="E97" s="14"/>
      <c r="F97" s="14"/>
      <c r="G97" s="14">
        <f t="shared" si="1"/>
        <v>0</v>
      </c>
      <c r="H97" s="14"/>
    </row>
    <row r="98" spans="2:8" x14ac:dyDescent="0.4">
      <c r="B98" s="12"/>
      <c r="C98" s="12"/>
      <c r="D98" s="13" t="s">
        <v>90</v>
      </c>
      <c r="E98" s="14"/>
      <c r="F98" s="14"/>
      <c r="G98" s="14">
        <f t="shared" si="1"/>
        <v>0</v>
      </c>
      <c r="H98" s="14"/>
    </row>
    <row r="99" spans="2:8" x14ac:dyDescent="0.4">
      <c r="B99" s="12"/>
      <c r="C99" s="12"/>
      <c r="D99" s="13" t="s">
        <v>91</v>
      </c>
      <c r="E99" s="14"/>
      <c r="F99" s="14"/>
      <c r="G99" s="14">
        <f t="shared" si="1"/>
        <v>0</v>
      </c>
      <c r="H99" s="14"/>
    </row>
    <row r="100" spans="2:8" x14ac:dyDescent="0.4">
      <c r="B100" s="12"/>
      <c r="C100" s="12"/>
      <c r="D100" s="13" t="s">
        <v>92</v>
      </c>
      <c r="E100" s="14"/>
      <c r="F100" s="14"/>
      <c r="G100" s="14">
        <f t="shared" si="1"/>
        <v>0</v>
      </c>
      <c r="H100" s="14"/>
    </row>
    <row r="101" spans="2:8" x14ac:dyDescent="0.4">
      <c r="B101" s="12"/>
      <c r="C101" s="12"/>
      <c r="D101" s="13" t="s">
        <v>93</v>
      </c>
      <c r="E101" s="14"/>
      <c r="F101" s="14"/>
      <c r="G101" s="14">
        <f t="shared" si="1"/>
        <v>0</v>
      </c>
      <c r="H101" s="14"/>
    </row>
    <row r="102" spans="2:8" x14ac:dyDescent="0.4">
      <c r="B102" s="12"/>
      <c r="C102" s="12"/>
      <c r="D102" s="13" t="s">
        <v>94</v>
      </c>
      <c r="E102" s="14"/>
      <c r="F102" s="14"/>
      <c r="G102" s="14">
        <f t="shared" si="1"/>
        <v>0</v>
      </c>
      <c r="H102" s="14"/>
    </row>
    <row r="103" spans="2:8" x14ac:dyDescent="0.4">
      <c r="B103" s="12"/>
      <c r="C103" s="12"/>
      <c r="D103" s="13" t="s">
        <v>95</v>
      </c>
      <c r="E103" s="14"/>
      <c r="F103" s="14"/>
      <c r="G103" s="14">
        <f t="shared" si="1"/>
        <v>0</v>
      </c>
      <c r="H103" s="14"/>
    </row>
    <row r="104" spans="2:8" x14ac:dyDescent="0.4">
      <c r="B104" s="12"/>
      <c r="C104" s="12"/>
      <c r="D104" s="13" t="s">
        <v>96</v>
      </c>
      <c r="E104" s="14">
        <f>+E105+E106</f>
        <v>0</v>
      </c>
      <c r="F104" s="14">
        <f>+F105+F106</f>
        <v>0</v>
      </c>
      <c r="G104" s="14">
        <f t="shared" si="1"/>
        <v>0</v>
      </c>
      <c r="H104" s="14"/>
    </row>
    <row r="105" spans="2:8" x14ac:dyDescent="0.4">
      <c r="B105" s="12"/>
      <c r="C105" s="12"/>
      <c r="D105" s="13" t="s">
        <v>97</v>
      </c>
      <c r="E105" s="14"/>
      <c r="F105" s="14"/>
      <c r="G105" s="14">
        <f t="shared" si="1"/>
        <v>0</v>
      </c>
      <c r="H105" s="14"/>
    </row>
    <row r="106" spans="2:8" x14ac:dyDescent="0.4">
      <c r="B106" s="12"/>
      <c r="C106" s="12"/>
      <c r="D106" s="13" t="s">
        <v>93</v>
      </c>
      <c r="E106" s="14"/>
      <c r="F106" s="14"/>
      <c r="G106" s="14">
        <f t="shared" si="1"/>
        <v>0</v>
      </c>
      <c r="H106" s="14"/>
    </row>
    <row r="107" spans="2:8" x14ac:dyDescent="0.4">
      <c r="B107" s="12"/>
      <c r="C107" s="12"/>
      <c r="D107" s="13" t="s">
        <v>98</v>
      </c>
      <c r="E107" s="14">
        <f>+E108</f>
        <v>0</v>
      </c>
      <c r="F107" s="14">
        <f>+F108</f>
        <v>0</v>
      </c>
      <c r="G107" s="14">
        <f t="shared" si="1"/>
        <v>0</v>
      </c>
      <c r="H107" s="14"/>
    </row>
    <row r="108" spans="2:8" x14ac:dyDescent="0.4">
      <c r="B108" s="12"/>
      <c r="C108" s="12"/>
      <c r="D108" s="13" t="s">
        <v>92</v>
      </c>
      <c r="E108" s="14"/>
      <c r="F108" s="14"/>
      <c r="G108" s="14">
        <f t="shared" si="1"/>
        <v>0</v>
      </c>
      <c r="H108" s="14"/>
    </row>
    <row r="109" spans="2:8" x14ac:dyDescent="0.4">
      <c r="B109" s="12"/>
      <c r="C109" s="15"/>
      <c r="D109" s="16" t="s">
        <v>99</v>
      </c>
      <c r="E109" s="17">
        <f>+E55+E63+E78+E102+E103+E104+E107</f>
        <v>0</v>
      </c>
      <c r="F109" s="17">
        <f>+F55+F63+F78+F102+F103+F104+F107</f>
        <v>2100</v>
      </c>
      <c r="G109" s="17">
        <f t="shared" si="1"/>
        <v>-2100</v>
      </c>
      <c r="H109" s="17"/>
    </row>
    <row r="110" spans="2:8" x14ac:dyDescent="0.4">
      <c r="B110" s="15"/>
      <c r="C110" s="18" t="s">
        <v>100</v>
      </c>
      <c r="D110" s="19"/>
      <c r="E110" s="20">
        <f xml:space="preserve"> +E54 - E109</f>
        <v>500000</v>
      </c>
      <c r="F110" s="20">
        <f xml:space="preserve"> +F54 - F109</f>
        <v>667900</v>
      </c>
      <c r="G110" s="20">
        <f t="shared" si="1"/>
        <v>-167900</v>
      </c>
      <c r="H110" s="20"/>
    </row>
    <row r="111" spans="2:8" x14ac:dyDescent="0.4">
      <c r="B111" s="9" t="s">
        <v>101</v>
      </c>
      <c r="C111" s="9" t="s">
        <v>10</v>
      </c>
      <c r="D111" s="13" t="s">
        <v>102</v>
      </c>
      <c r="E111" s="14">
        <f>+E112</f>
        <v>0</v>
      </c>
      <c r="F111" s="14">
        <f>+F112</f>
        <v>0</v>
      </c>
      <c r="G111" s="14">
        <f t="shared" si="1"/>
        <v>0</v>
      </c>
      <c r="H111" s="14"/>
    </row>
    <row r="112" spans="2:8" x14ac:dyDescent="0.4">
      <c r="B112" s="12"/>
      <c r="C112" s="12"/>
      <c r="D112" s="13" t="s">
        <v>103</v>
      </c>
      <c r="E112" s="14"/>
      <c r="F112" s="14"/>
      <c r="G112" s="14">
        <f t="shared" si="1"/>
        <v>0</v>
      </c>
      <c r="H112" s="14"/>
    </row>
    <row r="113" spans="2:8" x14ac:dyDescent="0.4">
      <c r="B113" s="12"/>
      <c r="C113" s="12"/>
      <c r="D113" s="13" t="s">
        <v>104</v>
      </c>
      <c r="E113" s="14">
        <f>+E114</f>
        <v>0</v>
      </c>
      <c r="F113" s="14">
        <f>+F114</f>
        <v>0</v>
      </c>
      <c r="G113" s="14">
        <f t="shared" si="1"/>
        <v>0</v>
      </c>
      <c r="H113" s="14"/>
    </row>
    <row r="114" spans="2:8" x14ac:dyDescent="0.4">
      <c r="B114" s="12"/>
      <c r="C114" s="12"/>
      <c r="D114" s="13" t="s">
        <v>105</v>
      </c>
      <c r="E114" s="14"/>
      <c r="F114" s="14"/>
      <c r="G114" s="14">
        <f t="shared" si="1"/>
        <v>0</v>
      </c>
      <c r="H114" s="14"/>
    </row>
    <row r="115" spans="2:8" x14ac:dyDescent="0.4">
      <c r="B115" s="12"/>
      <c r="C115" s="15"/>
      <c r="D115" s="16" t="s">
        <v>106</v>
      </c>
      <c r="E115" s="17">
        <f>+E111+E113</f>
        <v>0</v>
      </c>
      <c r="F115" s="17">
        <f>+F111+F113</f>
        <v>0</v>
      </c>
      <c r="G115" s="17">
        <f t="shared" si="1"/>
        <v>0</v>
      </c>
      <c r="H115" s="17"/>
    </row>
    <row r="116" spans="2:8" x14ac:dyDescent="0.4">
      <c r="B116" s="12"/>
      <c r="C116" s="9" t="s">
        <v>50</v>
      </c>
      <c r="D116" s="13" t="s">
        <v>107</v>
      </c>
      <c r="E116" s="14"/>
      <c r="F116" s="14"/>
      <c r="G116" s="14">
        <f t="shared" si="1"/>
        <v>0</v>
      </c>
      <c r="H116" s="14"/>
    </row>
    <row r="117" spans="2:8" x14ac:dyDescent="0.4">
      <c r="B117" s="12"/>
      <c r="C117" s="12"/>
      <c r="D117" s="13" t="s">
        <v>108</v>
      </c>
      <c r="E117" s="14">
        <f>+E118+E119+E120+E121+E122</f>
        <v>0</v>
      </c>
      <c r="F117" s="14">
        <f>+F118+F119+F120+F121+F122</f>
        <v>0</v>
      </c>
      <c r="G117" s="14">
        <f t="shared" si="1"/>
        <v>0</v>
      </c>
      <c r="H117" s="14"/>
    </row>
    <row r="118" spans="2:8" x14ac:dyDescent="0.4">
      <c r="B118" s="12"/>
      <c r="C118" s="12"/>
      <c r="D118" s="13" t="s">
        <v>109</v>
      </c>
      <c r="E118" s="14"/>
      <c r="F118" s="14"/>
      <c r="G118" s="14">
        <f t="shared" si="1"/>
        <v>0</v>
      </c>
      <c r="H118" s="14"/>
    </row>
    <row r="119" spans="2:8" x14ac:dyDescent="0.4">
      <c r="B119" s="12"/>
      <c r="C119" s="12"/>
      <c r="D119" s="13" t="s">
        <v>110</v>
      </c>
      <c r="E119" s="14"/>
      <c r="F119" s="14"/>
      <c r="G119" s="14">
        <f t="shared" si="1"/>
        <v>0</v>
      </c>
      <c r="H119" s="14"/>
    </row>
    <row r="120" spans="2:8" x14ac:dyDescent="0.4">
      <c r="B120" s="12"/>
      <c r="C120" s="12"/>
      <c r="D120" s="13" t="s">
        <v>111</v>
      </c>
      <c r="E120" s="14"/>
      <c r="F120" s="14"/>
      <c r="G120" s="14">
        <f t="shared" si="1"/>
        <v>0</v>
      </c>
      <c r="H120" s="14"/>
    </row>
    <row r="121" spans="2:8" x14ac:dyDescent="0.4">
      <c r="B121" s="12"/>
      <c r="C121" s="12"/>
      <c r="D121" s="13" t="s">
        <v>112</v>
      </c>
      <c r="E121" s="14"/>
      <c r="F121" s="14"/>
      <c r="G121" s="14">
        <f t="shared" si="1"/>
        <v>0</v>
      </c>
      <c r="H121" s="14"/>
    </row>
    <row r="122" spans="2:8" x14ac:dyDescent="0.4">
      <c r="B122" s="12"/>
      <c r="C122" s="12"/>
      <c r="D122" s="13" t="s">
        <v>113</v>
      </c>
      <c r="E122" s="14"/>
      <c r="F122" s="14"/>
      <c r="G122" s="14">
        <f t="shared" si="1"/>
        <v>0</v>
      </c>
      <c r="H122" s="14"/>
    </row>
    <row r="123" spans="2:8" x14ac:dyDescent="0.4">
      <c r="B123" s="12"/>
      <c r="C123" s="12"/>
      <c r="D123" s="13" t="s">
        <v>114</v>
      </c>
      <c r="E123" s="14"/>
      <c r="F123" s="14"/>
      <c r="G123" s="14">
        <f t="shared" si="1"/>
        <v>0</v>
      </c>
      <c r="H123" s="14"/>
    </row>
    <row r="124" spans="2:8" x14ac:dyDescent="0.4">
      <c r="B124" s="12"/>
      <c r="C124" s="15"/>
      <c r="D124" s="16" t="s">
        <v>115</v>
      </c>
      <c r="E124" s="17">
        <f>+E116+E117+E123</f>
        <v>0</v>
      </c>
      <c r="F124" s="17">
        <f>+F116+F117+F123</f>
        <v>0</v>
      </c>
      <c r="G124" s="17">
        <f t="shared" si="1"/>
        <v>0</v>
      </c>
      <c r="H124" s="17"/>
    </row>
    <row r="125" spans="2:8" x14ac:dyDescent="0.4">
      <c r="B125" s="15"/>
      <c r="C125" s="21" t="s">
        <v>116</v>
      </c>
      <c r="D125" s="19"/>
      <c r="E125" s="20">
        <f xml:space="preserve"> +E115 - E124</f>
        <v>0</v>
      </c>
      <c r="F125" s="20">
        <f xml:space="preserve"> +F115 - F124</f>
        <v>0</v>
      </c>
      <c r="G125" s="20">
        <f t="shared" si="1"/>
        <v>0</v>
      </c>
      <c r="H125" s="20"/>
    </row>
    <row r="126" spans="2:8" x14ac:dyDescent="0.4">
      <c r="B126" s="9" t="s">
        <v>117</v>
      </c>
      <c r="C126" s="9" t="s">
        <v>10</v>
      </c>
      <c r="D126" s="13" t="s">
        <v>118</v>
      </c>
      <c r="E126" s="14">
        <f>+E127+E128+E129+E130</f>
        <v>0</v>
      </c>
      <c r="F126" s="14">
        <f>+F127+F128+F129+F130</f>
        <v>0</v>
      </c>
      <c r="G126" s="14">
        <f t="shared" si="1"/>
        <v>0</v>
      </c>
      <c r="H126" s="14"/>
    </row>
    <row r="127" spans="2:8" x14ac:dyDescent="0.4">
      <c r="B127" s="12"/>
      <c r="C127" s="12"/>
      <c r="D127" s="13" t="s">
        <v>119</v>
      </c>
      <c r="E127" s="14"/>
      <c r="F127" s="14"/>
      <c r="G127" s="14">
        <f t="shared" si="1"/>
        <v>0</v>
      </c>
      <c r="H127" s="14"/>
    </row>
    <row r="128" spans="2:8" x14ac:dyDescent="0.4">
      <c r="B128" s="12"/>
      <c r="C128" s="12"/>
      <c r="D128" s="13" t="s">
        <v>120</v>
      </c>
      <c r="E128" s="14"/>
      <c r="F128" s="14"/>
      <c r="G128" s="14">
        <f t="shared" si="1"/>
        <v>0</v>
      </c>
      <c r="H128" s="14"/>
    </row>
    <row r="129" spans="2:8" x14ac:dyDescent="0.4">
      <c r="B129" s="12"/>
      <c r="C129" s="12"/>
      <c r="D129" s="13" t="s">
        <v>121</v>
      </c>
      <c r="E129" s="14"/>
      <c r="F129" s="14"/>
      <c r="G129" s="14">
        <f t="shared" si="1"/>
        <v>0</v>
      </c>
      <c r="H129" s="14"/>
    </row>
    <row r="130" spans="2:8" x14ac:dyDescent="0.4">
      <c r="B130" s="12"/>
      <c r="C130" s="12"/>
      <c r="D130" s="13" t="s">
        <v>122</v>
      </c>
      <c r="E130" s="14"/>
      <c r="F130" s="14"/>
      <c r="G130" s="14">
        <f t="shared" si="1"/>
        <v>0</v>
      </c>
      <c r="H130" s="14"/>
    </row>
    <row r="131" spans="2:8" x14ac:dyDescent="0.4">
      <c r="B131" s="12"/>
      <c r="C131" s="12"/>
      <c r="D131" s="13" t="s">
        <v>123</v>
      </c>
      <c r="E131" s="14"/>
      <c r="F131" s="14">
        <v>16330</v>
      </c>
      <c r="G131" s="14">
        <f t="shared" si="1"/>
        <v>-16330</v>
      </c>
      <c r="H131" s="14"/>
    </row>
    <row r="132" spans="2:8" x14ac:dyDescent="0.4">
      <c r="B132" s="12"/>
      <c r="C132" s="12"/>
      <c r="D132" s="13" t="s">
        <v>124</v>
      </c>
      <c r="E132" s="14"/>
      <c r="F132" s="14"/>
      <c r="G132" s="14">
        <f t="shared" si="1"/>
        <v>0</v>
      </c>
      <c r="H132" s="14"/>
    </row>
    <row r="133" spans="2:8" x14ac:dyDescent="0.4">
      <c r="B133" s="12"/>
      <c r="C133" s="12"/>
      <c r="D133" s="13" t="s">
        <v>125</v>
      </c>
      <c r="E133" s="14">
        <f>+E134</f>
        <v>0</v>
      </c>
      <c r="F133" s="14">
        <f>+F134</f>
        <v>0</v>
      </c>
      <c r="G133" s="14">
        <f t="shared" si="1"/>
        <v>0</v>
      </c>
      <c r="H133" s="14"/>
    </row>
    <row r="134" spans="2:8" x14ac:dyDescent="0.4">
      <c r="B134" s="12"/>
      <c r="C134" s="12"/>
      <c r="D134" s="13" t="s">
        <v>126</v>
      </c>
      <c r="E134" s="14"/>
      <c r="F134" s="14"/>
      <c r="G134" s="14">
        <f t="shared" si="1"/>
        <v>0</v>
      </c>
      <c r="H134" s="14"/>
    </row>
    <row r="135" spans="2:8" x14ac:dyDescent="0.4">
      <c r="B135" s="12"/>
      <c r="C135" s="15"/>
      <c r="D135" s="16" t="s">
        <v>127</v>
      </c>
      <c r="E135" s="17">
        <f>+E126+E131+E132+E133</f>
        <v>0</v>
      </c>
      <c r="F135" s="17">
        <f>+F126+F131+F132+F133</f>
        <v>16330</v>
      </c>
      <c r="G135" s="17">
        <f t="shared" ref="G135:G146" si="2">E135-F135</f>
        <v>-16330</v>
      </c>
      <c r="H135" s="17"/>
    </row>
    <row r="136" spans="2:8" x14ac:dyDescent="0.4">
      <c r="B136" s="12"/>
      <c r="C136" s="9" t="s">
        <v>50</v>
      </c>
      <c r="D136" s="13" t="s">
        <v>128</v>
      </c>
      <c r="E136" s="14"/>
      <c r="F136" s="14"/>
      <c r="G136" s="14">
        <f t="shared" si="2"/>
        <v>0</v>
      </c>
      <c r="H136" s="14"/>
    </row>
    <row r="137" spans="2:8" x14ac:dyDescent="0.4">
      <c r="B137" s="12"/>
      <c r="C137" s="12"/>
      <c r="D137" s="13" t="s">
        <v>129</v>
      </c>
      <c r="E137" s="14">
        <f>+E138+E139+E140+E141</f>
        <v>0</v>
      </c>
      <c r="F137" s="14">
        <f>+F138+F139+F140+F141</f>
        <v>0</v>
      </c>
      <c r="G137" s="14">
        <f t="shared" si="2"/>
        <v>0</v>
      </c>
      <c r="H137" s="14"/>
    </row>
    <row r="138" spans="2:8" x14ac:dyDescent="0.4">
      <c r="B138" s="12"/>
      <c r="C138" s="12"/>
      <c r="D138" s="13" t="s">
        <v>130</v>
      </c>
      <c r="E138" s="14"/>
      <c r="F138" s="14"/>
      <c r="G138" s="14">
        <f t="shared" si="2"/>
        <v>0</v>
      </c>
      <c r="H138" s="14"/>
    </row>
    <row r="139" spans="2:8" x14ac:dyDescent="0.4">
      <c r="B139" s="12"/>
      <c r="C139" s="12"/>
      <c r="D139" s="13" t="s">
        <v>131</v>
      </c>
      <c r="E139" s="14"/>
      <c r="F139" s="14"/>
      <c r="G139" s="14">
        <f t="shared" si="2"/>
        <v>0</v>
      </c>
      <c r="H139" s="14"/>
    </row>
    <row r="140" spans="2:8" x14ac:dyDescent="0.4">
      <c r="B140" s="12"/>
      <c r="C140" s="12"/>
      <c r="D140" s="13" t="s">
        <v>132</v>
      </c>
      <c r="E140" s="14"/>
      <c r="F140" s="14"/>
      <c r="G140" s="14">
        <f t="shared" si="2"/>
        <v>0</v>
      </c>
      <c r="H140" s="14"/>
    </row>
    <row r="141" spans="2:8" x14ac:dyDescent="0.4">
      <c r="B141" s="12"/>
      <c r="C141" s="12"/>
      <c r="D141" s="13" t="s">
        <v>133</v>
      </c>
      <c r="E141" s="14"/>
      <c r="F141" s="14"/>
      <c r="G141" s="14">
        <f t="shared" si="2"/>
        <v>0</v>
      </c>
      <c r="H141" s="14"/>
    </row>
    <row r="142" spans="2:8" x14ac:dyDescent="0.4">
      <c r="B142" s="12"/>
      <c r="C142" s="12"/>
      <c r="D142" s="22" t="s">
        <v>134</v>
      </c>
      <c r="E142" s="23">
        <v>500000</v>
      </c>
      <c r="F142" s="23">
        <v>684230</v>
      </c>
      <c r="G142" s="23">
        <f t="shared" si="2"/>
        <v>-184230</v>
      </c>
      <c r="H142" s="23"/>
    </row>
    <row r="143" spans="2:8" x14ac:dyDescent="0.4">
      <c r="B143" s="12"/>
      <c r="C143" s="12"/>
      <c r="D143" s="22" t="s">
        <v>135</v>
      </c>
      <c r="E143" s="23"/>
      <c r="F143" s="23"/>
      <c r="G143" s="23">
        <f t="shared" si="2"/>
        <v>0</v>
      </c>
      <c r="H143" s="23"/>
    </row>
    <row r="144" spans="2:8" x14ac:dyDescent="0.4">
      <c r="B144" s="12"/>
      <c r="C144" s="12"/>
      <c r="D144" s="22" t="s">
        <v>136</v>
      </c>
      <c r="E144" s="23"/>
      <c r="F144" s="23"/>
      <c r="G144" s="23">
        <f t="shared" si="2"/>
        <v>0</v>
      </c>
      <c r="H144" s="23"/>
    </row>
    <row r="145" spans="2:8" x14ac:dyDescent="0.4">
      <c r="B145" s="12"/>
      <c r="C145" s="15"/>
      <c r="D145" s="24" t="s">
        <v>137</v>
      </c>
      <c r="E145" s="25">
        <f>+E136+E137+E142+E143+E144</f>
        <v>500000</v>
      </c>
      <c r="F145" s="25">
        <f>+F136+F137+F142+F143+F144</f>
        <v>684230</v>
      </c>
      <c r="G145" s="25">
        <f t="shared" si="2"/>
        <v>-184230</v>
      </c>
      <c r="H145" s="25"/>
    </row>
    <row r="146" spans="2:8" x14ac:dyDescent="0.4">
      <c r="B146" s="15"/>
      <c r="C146" s="21" t="s">
        <v>138</v>
      </c>
      <c r="D146" s="19"/>
      <c r="E146" s="20">
        <f xml:space="preserve"> +E135 - E145</f>
        <v>-500000</v>
      </c>
      <c r="F146" s="20">
        <f xml:space="preserve"> +F135 - F145</f>
        <v>-667900</v>
      </c>
      <c r="G146" s="20">
        <f t="shared" si="2"/>
        <v>167900</v>
      </c>
      <c r="H146" s="20"/>
    </row>
    <row r="147" spans="2:8" x14ac:dyDescent="0.4">
      <c r="B147" s="26" t="s">
        <v>139</v>
      </c>
      <c r="C147" s="27"/>
      <c r="D147" s="28"/>
      <c r="E147" s="29"/>
      <c r="F147" s="29"/>
      <c r="G147" s="29">
        <f>E147 + E148</f>
        <v>0</v>
      </c>
      <c r="H147" s="29"/>
    </row>
    <row r="148" spans="2:8" x14ac:dyDescent="0.4">
      <c r="B148" s="30"/>
      <c r="C148" s="31"/>
      <c r="D148" s="32"/>
      <c r="E148" s="33"/>
      <c r="F148" s="33"/>
      <c r="G148" s="33"/>
      <c r="H148" s="33"/>
    </row>
    <row r="149" spans="2:8" x14ac:dyDescent="0.4">
      <c r="B149" s="21" t="s">
        <v>140</v>
      </c>
      <c r="C149" s="18"/>
      <c r="D149" s="19"/>
      <c r="E149" s="20">
        <f xml:space="preserve"> +E110 +E125 +E146 - (E147 + E148)</f>
        <v>0</v>
      </c>
      <c r="F149" s="20">
        <f xml:space="preserve"> +F110 +F125 +F146 - (F147 + F148)</f>
        <v>0</v>
      </c>
      <c r="G149" s="20">
        <f t="shared" ref="G149:G151" si="3">E149-F149</f>
        <v>0</v>
      </c>
      <c r="H149" s="20"/>
    </row>
    <row r="150" spans="2:8" x14ac:dyDescent="0.4">
      <c r="B150" s="21" t="s">
        <v>141</v>
      </c>
      <c r="C150" s="18"/>
      <c r="D150" s="19"/>
      <c r="E150" s="20"/>
      <c r="F150" s="20"/>
      <c r="G150" s="20">
        <f t="shared" si="3"/>
        <v>0</v>
      </c>
      <c r="H150" s="20"/>
    </row>
    <row r="151" spans="2:8" x14ac:dyDescent="0.4">
      <c r="B151" s="21" t="s">
        <v>142</v>
      </c>
      <c r="C151" s="18"/>
      <c r="D151" s="19"/>
      <c r="E151" s="20">
        <f xml:space="preserve"> +E149 +E150</f>
        <v>0</v>
      </c>
      <c r="F151" s="20">
        <f xml:space="preserve"> +F149 +F150</f>
        <v>0</v>
      </c>
      <c r="G151" s="20">
        <f t="shared" si="3"/>
        <v>0</v>
      </c>
      <c r="H151" s="20"/>
    </row>
    <row r="152" spans="2:8" x14ac:dyDescent="0.4">
      <c r="B152" s="34"/>
      <c r="C152" s="34"/>
      <c r="D152" s="34"/>
      <c r="E152" s="34"/>
      <c r="F152" s="34"/>
      <c r="G152" s="34"/>
      <c r="H152" s="34"/>
    </row>
    <row r="153" spans="2:8" x14ac:dyDescent="0.4">
      <c r="B153" s="34"/>
      <c r="C153" s="34"/>
      <c r="D153" s="34"/>
      <c r="E153" s="34"/>
      <c r="F153" s="34"/>
      <c r="G153" s="34"/>
      <c r="H153" s="34"/>
    </row>
    <row r="154" spans="2:8" x14ac:dyDescent="0.4">
      <c r="B154" s="34"/>
      <c r="C154" s="34"/>
      <c r="D154" s="34"/>
      <c r="E154" s="34"/>
      <c r="F154" s="34"/>
      <c r="G154" s="34"/>
      <c r="H154" s="34"/>
    </row>
    <row r="155" spans="2:8" x14ac:dyDescent="0.4">
      <c r="B155" s="34"/>
      <c r="C155" s="34"/>
      <c r="D155" s="34"/>
      <c r="E155" s="34"/>
      <c r="F155" s="34"/>
      <c r="G155" s="34"/>
      <c r="H155" s="34"/>
    </row>
    <row r="156" spans="2:8" x14ac:dyDescent="0.4">
      <c r="B156" s="34"/>
      <c r="C156" s="34"/>
      <c r="D156" s="34"/>
      <c r="E156" s="34"/>
      <c r="F156" s="34"/>
      <c r="G156" s="34"/>
      <c r="H156" s="34"/>
    </row>
    <row r="157" spans="2:8" x14ac:dyDescent="0.4">
      <c r="B157" s="34"/>
      <c r="C157" s="34"/>
      <c r="D157" s="34"/>
      <c r="E157" s="34"/>
      <c r="F157" s="34"/>
      <c r="G157" s="34"/>
      <c r="H157" s="34"/>
    </row>
    <row r="158" spans="2:8" x14ac:dyDescent="0.4">
      <c r="B158" s="34"/>
      <c r="C158" s="34"/>
      <c r="D158" s="34"/>
      <c r="E158" s="34"/>
      <c r="F158" s="34"/>
      <c r="G158" s="34"/>
      <c r="H158" s="34"/>
    </row>
    <row r="159" spans="2:8" x14ac:dyDescent="0.4">
      <c r="B159" s="34"/>
      <c r="C159" s="34"/>
      <c r="D159" s="34"/>
      <c r="E159" s="34"/>
      <c r="F159" s="34"/>
      <c r="G159" s="34"/>
      <c r="H159" s="34"/>
    </row>
    <row r="160" spans="2:8" x14ac:dyDescent="0.4">
      <c r="B160" s="34"/>
      <c r="C160" s="34"/>
      <c r="D160" s="34"/>
      <c r="E160" s="34"/>
      <c r="F160" s="34"/>
      <c r="G160" s="34"/>
      <c r="H160" s="34"/>
    </row>
    <row r="161" spans="2:8" x14ac:dyDescent="0.4">
      <c r="B161" s="34"/>
      <c r="C161" s="34"/>
      <c r="D161" s="34"/>
      <c r="E161" s="34"/>
      <c r="F161" s="34"/>
      <c r="G161" s="34"/>
      <c r="H161" s="34"/>
    </row>
  </sheetData>
  <mergeCells count="12">
    <mergeCell ref="B111:B125"/>
    <mergeCell ref="C111:C115"/>
    <mergeCell ref="C116:C124"/>
    <mergeCell ref="B126:B146"/>
    <mergeCell ref="C126:C135"/>
    <mergeCell ref="C136:C145"/>
    <mergeCell ref="B2:H2"/>
    <mergeCell ref="B3:H3"/>
    <mergeCell ref="B5:D5"/>
    <mergeCell ref="B6:B110"/>
    <mergeCell ref="C6:C54"/>
    <mergeCell ref="C55:C109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特別養護老人ホームやすらぎ園</vt:lpstr>
      <vt:lpstr>ケアハウスやすらぎ</vt:lpstr>
      <vt:lpstr>グループホームむつみあい</vt:lpstr>
      <vt:lpstr>本部</vt:lpstr>
      <vt:lpstr>訪問入浴介護事業</vt:lpstr>
      <vt:lpstr>老人居宅介護支援事業</vt:lpstr>
      <vt:lpstr>地域支援事業</vt:lpstr>
      <vt:lpstr>グループホームなごみ筒井</vt:lpstr>
      <vt:lpstr>法人後見事業</vt:lpstr>
      <vt:lpstr>グループホームなごみ筒井!Print_Titles</vt:lpstr>
      <vt:lpstr>グループホームむつみあい!Print_Titles</vt:lpstr>
      <vt:lpstr>ケアハウスやすらぎ!Print_Titles</vt:lpstr>
      <vt:lpstr>地域支援事業!Print_Titles</vt:lpstr>
      <vt:lpstr>特別養護老人ホームやすらぎ園!Print_Titles</vt:lpstr>
      <vt:lpstr>法人後見事業!Print_Titles</vt:lpstr>
      <vt:lpstr>訪問入浴介護事業!Print_Titles</vt:lpstr>
      <vt:lpstr>本部!Print_Titles</vt:lpstr>
      <vt:lpstr>老人居宅介護支援事業!Print_Titles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2026-05-14T04:19:45Z</dcterms:created>
  <dcterms:modified xsi:type="dcterms:W3CDTF">2026-05-14T04:19:47Z</dcterms:modified>
</cp:coreProperties>
</file>